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E31" i="1"/>
  <c r="F31" i="1"/>
  <c r="G31" i="1"/>
  <c r="C28" i="1"/>
  <c r="G28" i="1" s="1"/>
  <c r="C29" i="1"/>
  <c r="G29" i="1" s="1"/>
  <c r="C9" i="1"/>
  <c r="G9" i="1" s="1"/>
  <c r="G30" i="1"/>
  <c r="F30" i="1"/>
  <c r="E30" i="1"/>
  <c r="E28" i="1"/>
  <c r="C27" i="1"/>
  <c r="C26" i="1"/>
  <c r="G26" i="1" s="1"/>
  <c r="E27" i="1"/>
  <c r="F27" i="1"/>
  <c r="G27" i="1"/>
  <c r="F16" i="1"/>
  <c r="C12" i="1"/>
  <c r="E12" i="1" s="1"/>
  <c r="C11" i="1"/>
  <c r="E11" i="1" s="1"/>
  <c r="C10" i="1"/>
  <c r="E10" i="1" s="1"/>
  <c r="G13" i="1"/>
  <c r="C8" i="1"/>
  <c r="G8" i="1" s="1"/>
  <c r="C6" i="1"/>
  <c r="G6" i="1" s="1"/>
  <c r="C7" i="1"/>
  <c r="G7" i="1" s="1"/>
  <c r="C5" i="1"/>
  <c r="F5" i="1" s="1"/>
  <c r="E26" i="1" l="1"/>
  <c r="F6" i="1"/>
  <c r="F28" i="1"/>
  <c r="E29" i="1"/>
  <c r="F29" i="1"/>
  <c r="F11" i="1"/>
  <c r="E13" i="1"/>
  <c r="F26" i="1"/>
  <c r="F12" i="1"/>
  <c r="G12" i="1"/>
  <c r="F13" i="1"/>
  <c r="E5" i="1"/>
  <c r="G5" i="1"/>
  <c r="G11" i="1"/>
  <c r="E42" i="1" l="1"/>
  <c r="G42" i="1"/>
  <c r="F42" i="1"/>
</calcChain>
</file>

<file path=xl/comments1.xml><?xml version="1.0" encoding="utf-8"?>
<comments xmlns="http://schemas.openxmlformats.org/spreadsheetml/2006/main">
  <authors>
    <author>BIY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$12 / 158 feet</t>
        </r>
      </text>
    </comment>
  </commentList>
</comments>
</file>

<file path=xl/sharedStrings.xml><?xml version="1.0" encoding="utf-8"?>
<sst xmlns="http://schemas.openxmlformats.org/spreadsheetml/2006/main" count="71" uniqueCount="69">
  <si>
    <t>Material</t>
  </si>
  <si>
    <t>Motors</t>
  </si>
  <si>
    <t>https://www.amazon.com/XHF-Heat-Shrink-Tubing-Roll/dp/B089W592G9/ref=sr_1_15?_encoding=UTF8&amp;c=ts&amp;dchild=1&amp;keywords=Industrial%2BHeat-Shrink%2BTubing&amp;qid=1604832789&amp;s=industrial&amp;sr=1-15&amp;ts_id=700782011&amp;th=1</t>
  </si>
  <si>
    <t>Alligator Clips</t>
  </si>
  <si>
    <t>Batteries</t>
  </si>
  <si>
    <t>Battery holder</t>
  </si>
  <si>
    <t>https://www.amazon.com/Southwire-Equipment-S1018STR-Compact-Stripping/dp/B00I15CUI6/ref=sr_1_30?dchild=1&amp;keywords=wire+stripper&amp;qid=1604831222&amp;sr=8-30</t>
  </si>
  <si>
    <t>https://www.amazon.com/Wera-05118010001-Kraftform-Electronics-Screwdriver/dp/B003ES5LZE/ref=sr_1_16?dchild=1&amp;keywords=micro+screwdriver&amp;qid=1604831345&amp;sr=8-16</t>
  </si>
  <si>
    <t>Notes:</t>
  </si>
  <si>
    <t xml:space="preserve">22 AWG solid non-insulated bus wire </t>
  </si>
  <si>
    <t>3/16" shrink wrap tubing</t>
  </si>
  <si>
    <t>Plant twisst ties could work well</t>
  </si>
  <si>
    <t>paper clips and tin foil are alternatives</t>
  </si>
  <si>
    <t>22 AWG hook up wire is typical.  Requires wire strippers.</t>
  </si>
  <si>
    <t>Price unit</t>
  </si>
  <si>
    <t>Qty</t>
  </si>
  <si>
    <t>https://www.amazon.com/AutoEC-4pcs-Motor-Smart-Robot/dp/B00U4HP0SQ/ref=sr_1_1?dchild=1&amp;keywords=geared+motor&amp;qid=1605809187&amp;s=instant-video&amp;sr=1-1</t>
  </si>
  <si>
    <t>https://www.amazon.com/STL-Group-Inc-Tinned-Copper/dp/B07FZ2ZTV1/ref=sr_1_7?dchild=1&amp;keywords=solid+bus+wire&amp;qid=1605809417&amp;s=instant-video&amp;sr=1-7-catcorr</t>
  </si>
  <si>
    <t xml:space="preserve">22 AWG solid buss wire </t>
  </si>
  <si>
    <t>https://www.amazon.com/TUOFENG-Wire-Solid-different-colored-spools/dp/B07TX6BX47/ref=sr_1_5?crid=3USNZL6Y1EV93&amp;dchild=1&amp;keywords=22awg+hookup+wire&amp;qid=1605809731&amp;sprefix=22+AWG+hook%2Cinstant-video%2C146&amp;sr=8-5</t>
  </si>
  <si>
    <t>22 AWG solid hookup wire</t>
  </si>
  <si>
    <t>https://www.amazon.com/KAIWEETS-Electrical-Alligator-Connection-Experiment/dp/B07WQ21YMY/ref=sr_1_1_sspa?crid=1L6RC8O6SN7D6&amp;dchild=1&amp;keywords=alligator+wire+clips&amp;qid=1605810054&amp;s=industrial&amp;sprefix=aligato%2Cindustrial%2C155&amp;sr=1-1-spons&amp;psc=1&amp;spLa=ZW5jcnlwdGVkUXVhbGlmaWVyPUEyOTZYUE5PQlBZS0VLJmVuY3J5cHRlZElkPUEwNjA0NDQ1M0ZMWFdYMzlFNU5LWiZlbmNyeXB0ZWRBZElkPUEwOTQ5NjMzQzNRRURQMFRXMlgwJndpZGdldE5hbWU9c3BfYXRmJmFjdGlvbj1jbGlja1JlZGlyZWN0JmRvTm90TG9nQ2xpY2s9dHJ1ZQ==</t>
  </si>
  <si>
    <t>https://www.amazon.com/Duracell-Batteries-Alkaline-Household-Resealable/dp/B089RDSML3/ref=redir_mobile_desktop?ie=UTF8&amp;aaxitk=YwaGm.0KD.qUZsW6SYtwvA&amp;hsa_cr_id=1016118810701&amp;pd_rd_r=1c62af79-1262-401f-9a4b-b8130210387c&amp;pd_rd_w=xGrYX&amp;pd_rd_wg=ENFPf&amp;ref_=%5BREF_TAG%5D</t>
  </si>
  <si>
    <t>Easy</t>
  </si>
  <si>
    <t>Alt 1</t>
  </si>
  <si>
    <t>Alt 2</t>
  </si>
  <si>
    <t>https://www.amazon.com/Honbay-Battery-Holder-Storage-Switch/dp/B071XMD949/ref=sr_1_2?dchild=1&amp;keywords=3V+aa+battery+holder&amp;qid=1605810349&amp;s=hpc&amp;sr=1-2</t>
  </si>
  <si>
    <t>Screw driver</t>
  </si>
  <si>
    <t>Wire stripper</t>
  </si>
  <si>
    <t>https://www.amazon.com/Chipboard-8-5-x11-22pt-Sheets/dp/B07MTPQY87/ref=sr_1_3?dchild=1&amp;keywords=cardboard+chipboard&amp;qid=1605811562&amp;sr=8-3</t>
  </si>
  <si>
    <t>Cardboard (22 pt Chipboard)</t>
  </si>
  <si>
    <t>https://www.amazon.com/Birch-Coffee-Beverage-Stirrers-Eco-Friendly/dp/B076TP8D8X/ref=sr_1_1_sspa?crid=N2ECNRWL24CR&amp;dchild=1&amp;keywords=wooden+coffee+stir+sticks&amp;qid=1605811961&amp;sprefix=wooden+coffe%2Caps%2C163&amp;sr=8-1-spons&amp;psc=1&amp;spLa=ZW5jcnlwdGVkUXVhbGlmaWVyPUFTSVBRUEE2RUFDTVcmZW5jcnlwdGVkSWQ9QTAzNTkyNTEzN0pRRE0xWTZKWklLJmVuY3J5cHRlZEFkSWQ9QTA3MTIwMDNMNlFRWTZWSE5YSkYmd2lkZ2V0TmFtZT1zcF9hdGYmYWN0aW9uPWNsaWNrUmVkaXJlY3QmZG9Ob3RMb2dDbGljaz10cnVl</t>
  </si>
  <si>
    <t>Total</t>
  </si>
  <si>
    <t>Plant wire ties</t>
  </si>
  <si>
    <t>https://www.amazon.com/VIMOA-Garden-Strips-Wrapping-Christmas/dp/B07K9TCM5H/ref=sr_1_47?dchild=1&amp;keywords=plant+wire+ties&amp;qid=1605812549&amp;sr=8-47</t>
  </si>
  <si>
    <t>Paper clips</t>
  </si>
  <si>
    <t>Pliers</t>
  </si>
  <si>
    <t>Scissors</t>
  </si>
  <si>
    <t>Red, blue, yellow pencils</t>
  </si>
  <si>
    <t>Thin Sharpie</t>
  </si>
  <si>
    <t>Ruler</t>
  </si>
  <si>
    <t>Colored paper</t>
  </si>
  <si>
    <t>https://www.amazon.com/MFIROZ-Professional-Precision-Suitable-Grasping/dp/B088R2JJYC/ref=sr_1_7?dchild=1&amp;keywords=pliers&amp;qid=1605813220&amp;sr=8-7</t>
  </si>
  <si>
    <t>Quick and easy.  Have to deal with long cables</t>
  </si>
  <si>
    <t>Difficult to strip.  Flexible. Professional</t>
  </si>
  <si>
    <t>Easy, Flexible, Innovative spirit</t>
  </si>
  <si>
    <t>Wooden coffee stir sticks</t>
  </si>
  <si>
    <t>https://www.amazon.com/Mr-Stick-Crafts-Craft-Sticks/dp/B08BCCS1SN/ref=sr_1_13?dchild=1&amp;keywords=glue+gun&amp;qid=1605813879&amp;sr=8-13</t>
  </si>
  <si>
    <t>Glue Gun /w 10 glue sticks</t>
  </si>
  <si>
    <t>https://www.amazon.com/Jumbo-Smoothie-Straws-Extra-Wide/dp/B075X17NYD/ref=redir_mobile_desktop?ie=UTF8&amp;aaxitk=9HA07jsf3nkKK63.BYMQNg&amp;hsa_cr_id=1071009210101&amp;pd_rd_r=180ad01e-0efc-4843-a15e-c81c0f042ba9&amp;pd_rd_w=F4RCg&amp;pd_rd_wg=iNlOY&amp;ref_=%5BREF_TAG%5D</t>
  </si>
  <si>
    <t>https://www.amazon.com/Drinking-BPA-Free-Multi-Colored-Disposable-Assorted/dp/B071H4GP7D/ref=redir_mobile_desktop?ie=UTF8&amp;aaxitk=nQhxy.7wAKzqmorICl5g5A&amp;hsa_cr_id=1071009210101&amp;pd_rd_r=6d3d2853-3234-4d2d-8755-e65d18338ed4&amp;pd_rd_w=gjUuL&amp;pd_rd_wg=DegJX&amp;ref_=%5BREF_TAG%5D</t>
  </si>
  <si>
    <t>Straws jumbo</t>
  </si>
  <si>
    <t>Straws drinking</t>
  </si>
  <si>
    <t>No wire stripper (reduce labor,  eliminate long expensive alligator clips)</t>
  </si>
  <si>
    <t>Supplies for BIY Rock n Robots Project</t>
  </si>
  <si>
    <t>Masking tape</t>
  </si>
  <si>
    <t>Scotch tape</t>
  </si>
  <si>
    <t>String</t>
  </si>
  <si>
    <t>Colored Foamies</t>
  </si>
  <si>
    <t>Colored felt cloth</t>
  </si>
  <si>
    <t>Beads</t>
  </si>
  <si>
    <t>Chop sticks</t>
  </si>
  <si>
    <t>Skewer sticks</t>
  </si>
  <si>
    <t>Rubber bands</t>
  </si>
  <si>
    <t>https://www.amazon.com/Proper-Pour-Approved-Multi-Purpose-Aquaponics/dp/B017EA5ST6/ref=sr_1_3?dchild=1&amp;keywords=plastic+tubing+3%2F16+internal+diameter&amp;qid=1605817692&amp;s=industrial&amp;sr=1-3</t>
  </si>
  <si>
    <t>Vinyl tubing (3/16" ID motor shaft extension)</t>
  </si>
  <si>
    <t>Tools</t>
  </si>
  <si>
    <t>Parts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</si>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</sst>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80A]* #,##0.00_-;\-[$$-80A]* #,##0.00_-;_-[$$-80A]* &quot;-&quot;??_-;_-@_-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rgb="FF323130"/>
      <name val="Calibri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/>
    <xf numFmtId="0" fontId="4" fillId="5" borderId="0" xfId="0" applyFont="1" applyFill="1" applyBorder="1" applyAlignment="1">
      <alignment vertical="center" wrapText="1"/>
    </xf>
    <xf numFmtId="0" fontId="0" fillId="0" borderId="0" xfId="0" applyBorder="1"/>
    <xf numFmtId="0" fontId="6" fillId="0" borderId="0" xfId="6" applyBorder="1"/>
    <xf numFmtId="0" fontId="0" fillId="0" borderId="0" xfId="0" applyAlignment="1"/>
    <xf numFmtId="0" fontId="1" fillId="0" borderId="1" xfId="3" applyFill="1" applyBorder="1" applyAlignment="1">
      <alignment vertical="top" wrapText="1"/>
    </xf>
    <xf numFmtId="164" fontId="0" fillId="0" borderId="1" xfId="2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Fill="1" applyBorder="1" applyAlignment="1">
      <alignment vertical="top"/>
    </xf>
    <xf numFmtId="44" fontId="0" fillId="0" borderId="1" xfId="2" applyFont="1" applyFill="1" applyBorder="1" applyAlignment="1">
      <alignment horizontal="center" vertical="top"/>
    </xf>
    <xf numFmtId="44" fontId="0" fillId="0" borderId="1" xfId="2" applyFont="1" applyBorder="1" applyAlignment="1">
      <alignment vertical="top"/>
    </xf>
    <xf numFmtId="0" fontId="0" fillId="0" borderId="1" xfId="3" applyFont="1" applyFill="1" applyBorder="1" applyAlignment="1">
      <alignment vertical="top" wrapText="1"/>
    </xf>
    <xf numFmtId="44" fontId="0" fillId="0" borderId="1" xfId="2" applyFont="1" applyFill="1" applyBorder="1" applyAlignment="1">
      <alignment horizontal="right" vertical="top"/>
    </xf>
    <xf numFmtId="168" fontId="0" fillId="0" borderId="1" xfId="1" applyNumberFormat="1" applyFont="1" applyFill="1" applyBorder="1" applyAlignment="1">
      <alignment horizontal="center" vertical="top"/>
    </xf>
    <xf numFmtId="44" fontId="0" fillId="0" borderId="1" xfId="2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horizontal="center" vertical="top"/>
    </xf>
    <xf numFmtId="164" fontId="7" fillId="7" borderId="1" xfId="0" applyNumberFormat="1" applyFont="1" applyFill="1" applyBorder="1" applyAlignment="1">
      <alignment vertical="top" wrapText="1"/>
    </xf>
    <xf numFmtId="0" fontId="8" fillId="6" borderId="3" xfId="4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7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8" borderId="2" xfId="4" applyFont="1" applyFill="1" applyBorder="1" applyAlignment="1">
      <alignment horizontal="center"/>
    </xf>
    <xf numFmtId="0" fontId="8" fillId="8" borderId="8" xfId="4" applyFont="1" applyFill="1" applyBorder="1" applyAlignment="1">
      <alignment horizontal="center"/>
    </xf>
    <xf numFmtId="0" fontId="8" fillId="8" borderId="6" xfId="4" applyFont="1" applyFill="1" applyBorder="1" applyAlignment="1">
      <alignment horizontal="left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164" fontId="2" fillId="7" borderId="1" xfId="0" applyNumberFormat="1" applyFont="1" applyFill="1" applyBorder="1" applyAlignment="1">
      <alignment vertical="top"/>
    </xf>
  </cellXfs>
  <cellStyles count="7">
    <cellStyle name="20% - Accent3" xfId="3" builtinId="38"/>
    <cellStyle name="60% - Accent4 2" xfId="5"/>
    <cellStyle name="Comma" xfId="1" builtinId="3"/>
    <cellStyle name="Currency" xfId="2" builtinId="4"/>
    <cellStyle name="Hyperlink" xfId="6" builtinId="8"/>
    <cellStyle name="Neutral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mazon.com/Proper-Pour-Approved-Multi-Purpose-Aquaponics/dp/B017EA5ST6/ref=sr_1_3?dchild=1&amp;keywords=plastic+tubing+3%2F16+internal+diameter&amp;qid=1605817692&amp;s=industrial&amp;sr=1-3" TargetMode="External"/><Relationship Id="rId1" Type="http://schemas.openxmlformats.org/officeDocument/2006/relationships/hyperlink" Target="https://www.amazon.com/XHF-Heat-Shrink-Tubing-Roll/dp/B089W592G9/ref=sr_1_15?_encoding=UTF8&amp;c=ts&amp;dchild=1&amp;keywords=Industrial%2BHeat-Shrink%2BTubing&amp;qid=1604832789&amp;s=industrial&amp;sr=1-15&amp;ts_id=700782011&amp;th=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54"/>
  <sheetViews>
    <sheetView tabSelected="1" workbookViewId="0">
      <selection activeCell="D10" sqref="D10"/>
    </sheetView>
  </sheetViews>
  <sheetFormatPr defaultRowHeight="15" x14ac:dyDescent="0.25"/>
  <cols>
    <col min="2" max="2" width="26.5703125" customWidth="1"/>
    <col min="3" max="3" width="19.5703125" customWidth="1"/>
    <col min="4" max="4" width="10.28515625" style="6" customWidth="1"/>
    <col min="5" max="6" width="13.5703125" style="2" customWidth="1"/>
    <col min="7" max="7" width="15.5703125" customWidth="1"/>
    <col min="8" max="8" width="69.85546875" customWidth="1"/>
  </cols>
  <sheetData>
    <row r="1" spans="2:9" x14ac:dyDescent="0.25">
      <c r="B1" t="s">
        <v>54</v>
      </c>
    </row>
    <row r="2" spans="2:9" ht="15.75" thickBot="1" x14ac:dyDescent="0.3"/>
    <row r="3" spans="2:9" x14ac:dyDescent="0.25">
      <c r="B3" s="21" t="s">
        <v>0</v>
      </c>
      <c r="C3" s="22" t="s">
        <v>14</v>
      </c>
      <c r="D3" s="22" t="s">
        <v>15</v>
      </c>
      <c r="E3" s="23" t="s">
        <v>23</v>
      </c>
      <c r="F3" s="23" t="s">
        <v>24</v>
      </c>
      <c r="G3" s="24" t="s">
        <v>25</v>
      </c>
      <c r="H3" s="4"/>
      <c r="I3" s="4"/>
    </row>
    <row r="4" spans="2:9" s="2" customFormat="1" x14ac:dyDescent="0.25">
      <c r="B4" s="27" t="s">
        <v>67</v>
      </c>
      <c r="C4" s="25"/>
      <c r="D4" s="25"/>
      <c r="E4" s="26"/>
      <c r="F4" s="26"/>
      <c r="G4" s="26"/>
      <c r="H4" s="4"/>
      <c r="I4" s="4"/>
    </row>
    <row r="5" spans="2:9" ht="15.75" x14ac:dyDescent="0.25">
      <c r="B5" s="7" t="s">
        <v>1</v>
      </c>
      <c r="C5" s="8">
        <f>9/4</f>
        <v>2.25</v>
      </c>
      <c r="D5" s="9">
        <v>1</v>
      </c>
      <c r="E5" s="10">
        <f>C5*D5</f>
        <v>2.25</v>
      </c>
      <c r="F5" s="11">
        <f>C5*D5</f>
        <v>2.25</v>
      </c>
      <c r="G5" s="12">
        <f>C5*D5</f>
        <v>2.25</v>
      </c>
      <c r="H5" s="4" t="s">
        <v>16</v>
      </c>
      <c r="I5" s="3"/>
    </row>
    <row r="6" spans="2:9" s="2" customFormat="1" ht="15.75" x14ac:dyDescent="0.25">
      <c r="B6" s="13" t="s">
        <v>20</v>
      </c>
      <c r="C6" s="8">
        <f>15/(6*30)</f>
        <v>8.3333333333333329E-2</v>
      </c>
      <c r="D6" s="9">
        <v>3</v>
      </c>
      <c r="E6" s="10"/>
      <c r="F6" s="11">
        <f t="shared" ref="F6:F27" si="0">C6*D6</f>
        <v>0.25</v>
      </c>
      <c r="G6" s="12">
        <f t="shared" ref="G6:G27" si="1">C6*D6</f>
        <v>0.25</v>
      </c>
      <c r="H6" s="4" t="s">
        <v>19</v>
      </c>
      <c r="I6" s="3"/>
    </row>
    <row r="7" spans="2:9" ht="15.75" x14ac:dyDescent="0.25">
      <c r="B7" s="13" t="s">
        <v>18</v>
      </c>
      <c r="C7" s="8">
        <f>12/160</f>
        <v>7.4999999999999997E-2</v>
      </c>
      <c r="D7" s="9">
        <v>3</v>
      </c>
      <c r="E7" s="10"/>
      <c r="F7" s="11"/>
      <c r="G7" s="12">
        <f t="shared" si="1"/>
        <v>0.22499999999999998</v>
      </c>
      <c r="H7" s="4" t="s">
        <v>17</v>
      </c>
      <c r="I7" s="3"/>
    </row>
    <row r="8" spans="2:9" ht="15.75" x14ac:dyDescent="0.25">
      <c r="B8" s="13" t="s">
        <v>10</v>
      </c>
      <c r="C8" s="8">
        <f>22/164</f>
        <v>0.13414634146341464</v>
      </c>
      <c r="D8" s="9">
        <v>3</v>
      </c>
      <c r="E8" s="10"/>
      <c r="F8" s="11"/>
      <c r="G8" s="12">
        <f t="shared" si="1"/>
        <v>0.40243902439024393</v>
      </c>
      <c r="H8" s="5" t="s">
        <v>2</v>
      </c>
      <c r="I8" s="3"/>
    </row>
    <row r="9" spans="2:9" s="2" customFormat="1" ht="15.75" x14ac:dyDescent="0.25">
      <c r="B9" s="13" t="s">
        <v>33</v>
      </c>
      <c r="C9" s="8">
        <f>7/200</f>
        <v>3.5000000000000003E-2</v>
      </c>
      <c r="D9" s="9">
        <v>10</v>
      </c>
      <c r="E9" s="10"/>
      <c r="F9" s="11"/>
      <c r="G9" s="12">
        <f t="shared" si="1"/>
        <v>0.35000000000000003</v>
      </c>
      <c r="H9" s="5" t="s">
        <v>34</v>
      </c>
      <c r="I9" s="3"/>
    </row>
    <row r="10" spans="2:9" ht="15.75" x14ac:dyDescent="0.25">
      <c r="B10" s="7" t="s">
        <v>3</v>
      </c>
      <c r="C10" s="8">
        <f>8/10</f>
        <v>0.8</v>
      </c>
      <c r="D10" s="9">
        <v>3</v>
      </c>
      <c r="E10" s="10">
        <f>C10*D10</f>
        <v>2.4000000000000004</v>
      </c>
      <c r="F10" s="11"/>
      <c r="G10" s="12"/>
      <c r="H10" s="4" t="s">
        <v>21</v>
      </c>
      <c r="I10" s="3"/>
    </row>
    <row r="11" spans="2:9" ht="15.75" x14ac:dyDescent="0.25">
      <c r="B11" s="7" t="s">
        <v>4</v>
      </c>
      <c r="C11" s="14">
        <f>16/18</f>
        <v>0.88888888888888884</v>
      </c>
      <c r="D11" s="9">
        <v>2</v>
      </c>
      <c r="E11" s="10">
        <f>C11*D11</f>
        <v>1.7777777777777777</v>
      </c>
      <c r="F11" s="11">
        <f t="shared" si="0"/>
        <v>1.7777777777777777</v>
      </c>
      <c r="G11" s="12">
        <f t="shared" si="1"/>
        <v>1.7777777777777777</v>
      </c>
      <c r="H11" s="4" t="s">
        <v>22</v>
      </c>
      <c r="I11" s="3"/>
    </row>
    <row r="12" spans="2:9" ht="15.75" x14ac:dyDescent="0.25">
      <c r="B12" s="7" t="s">
        <v>5</v>
      </c>
      <c r="C12" s="14">
        <f>10/10</f>
        <v>1</v>
      </c>
      <c r="D12" s="9">
        <v>1</v>
      </c>
      <c r="E12" s="10">
        <f>C12*D12</f>
        <v>1</v>
      </c>
      <c r="F12" s="11">
        <f t="shared" si="0"/>
        <v>1</v>
      </c>
      <c r="G12" s="12">
        <f t="shared" si="1"/>
        <v>1</v>
      </c>
      <c r="H12" s="4" t="s">
        <v>26</v>
      </c>
      <c r="I12" s="3"/>
    </row>
    <row r="13" spans="2:9" ht="30" x14ac:dyDescent="0.25">
      <c r="B13" s="13" t="s">
        <v>65</v>
      </c>
      <c r="C13" s="14">
        <f>10/10</f>
        <v>1</v>
      </c>
      <c r="D13" s="9">
        <v>1</v>
      </c>
      <c r="E13" s="10">
        <f>C13*D13</f>
        <v>1</v>
      </c>
      <c r="F13" s="11">
        <f t="shared" si="0"/>
        <v>1</v>
      </c>
      <c r="G13" s="12">
        <f t="shared" si="1"/>
        <v>1</v>
      </c>
      <c r="H13" s="5" t="s">
        <v>64</v>
      </c>
      <c r="I13" s="3"/>
    </row>
    <row r="14" spans="2:9" s="2" customFormat="1" ht="15.75" x14ac:dyDescent="0.25">
      <c r="B14" s="13"/>
      <c r="C14" s="14"/>
      <c r="D14" s="9"/>
      <c r="E14" s="10"/>
      <c r="F14" s="11"/>
      <c r="G14" s="12"/>
      <c r="H14" s="5"/>
      <c r="I14" s="3"/>
    </row>
    <row r="15" spans="2:9" ht="15.75" x14ac:dyDescent="0.25">
      <c r="B15" s="27" t="s">
        <v>66</v>
      </c>
      <c r="C15" s="25"/>
      <c r="D15" s="25"/>
      <c r="E15" s="26"/>
      <c r="F15" s="26"/>
      <c r="G15" s="26"/>
      <c r="H15" s="4"/>
      <c r="I15" s="3"/>
    </row>
    <row r="16" spans="2:9" ht="15.75" x14ac:dyDescent="0.25">
      <c r="B16" s="13" t="s">
        <v>28</v>
      </c>
      <c r="C16" s="16">
        <v>10</v>
      </c>
      <c r="D16" s="9">
        <v>1</v>
      </c>
      <c r="E16" s="10"/>
      <c r="F16" s="11">
        <f t="shared" ref="F16" si="2">C16*D16</f>
        <v>10</v>
      </c>
      <c r="G16" s="12"/>
      <c r="H16" s="4" t="s">
        <v>6</v>
      </c>
      <c r="I16" s="3"/>
    </row>
    <row r="17" spans="2:9" ht="15.75" x14ac:dyDescent="0.25">
      <c r="B17" s="13" t="s">
        <v>27</v>
      </c>
      <c r="C17" s="16">
        <v>3.75</v>
      </c>
      <c r="D17" s="9">
        <v>1</v>
      </c>
      <c r="E17" s="10"/>
      <c r="F17" s="11"/>
      <c r="G17" s="12"/>
      <c r="H17" s="4" t="s">
        <v>7</v>
      </c>
      <c r="I17" s="3"/>
    </row>
    <row r="18" spans="2:9" s="2" customFormat="1" ht="15.75" x14ac:dyDescent="0.25">
      <c r="B18" s="13" t="s">
        <v>36</v>
      </c>
      <c r="C18" s="16">
        <v>6.5</v>
      </c>
      <c r="D18" s="9">
        <v>1</v>
      </c>
      <c r="E18" s="10"/>
      <c r="F18" s="11"/>
      <c r="G18" s="12"/>
      <c r="H18" s="4" t="s">
        <v>42</v>
      </c>
      <c r="I18" s="3"/>
    </row>
    <row r="19" spans="2:9" s="2" customFormat="1" ht="15.75" x14ac:dyDescent="0.25">
      <c r="B19" s="13" t="s">
        <v>48</v>
      </c>
      <c r="C19" s="16">
        <v>8</v>
      </c>
      <c r="D19" s="9">
        <v>1</v>
      </c>
      <c r="E19" s="10"/>
      <c r="F19" s="11"/>
      <c r="G19" s="12"/>
      <c r="H19" s="4" t="s">
        <v>47</v>
      </c>
      <c r="I19" s="3"/>
    </row>
    <row r="20" spans="2:9" s="2" customFormat="1" ht="15.75" x14ac:dyDescent="0.25">
      <c r="B20" s="13" t="s">
        <v>37</v>
      </c>
      <c r="C20" s="16"/>
      <c r="D20" s="9">
        <v>1</v>
      </c>
      <c r="E20" s="10"/>
      <c r="F20" s="11"/>
      <c r="G20" s="12"/>
      <c r="H20" s="4"/>
      <c r="I20" s="3"/>
    </row>
    <row r="21" spans="2:9" s="2" customFormat="1" ht="15.75" x14ac:dyDescent="0.25">
      <c r="B21" s="13" t="s">
        <v>38</v>
      </c>
      <c r="C21" s="16"/>
      <c r="D21" s="9">
        <v>1</v>
      </c>
      <c r="E21" s="10"/>
      <c r="F21" s="11"/>
      <c r="G21" s="12"/>
      <c r="H21" s="4"/>
      <c r="I21" s="3"/>
    </row>
    <row r="22" spans="2:9" s="2" customFormat="1" ht="15.75" x14ac:dyDescent="0.25">
      <c r="B22" s="13" t="s">
        <v>39</v>
      </c>
      <c r="C22" s="16"/>
      <c r="D22" s="9">
        <v>1</v>
      </c>
      <c r="E22" s="10"/>
      <c r="F22" s="11"/>
      <c r="G22" s="12"/>
      <c r="H22" s="4"/>
      <c r="I22" s="3"/>
    </row>
    <row r="23" spans="2:9" s="2" customFormat="1" ht="15.75" x14ac:dyDescent="0.25">
      <c r="B23" s="13" t="s">
        <v>40</v>
      </c>
      <c r="C23" s="16"/>
      <c r="D23" s="9">
        <v>1</v>
      </c>
      <c r="E23" s="10"/>
      <c r="F23" s="11"/>
      <c r="G23" s="12"/>
      <c r="H23" s="4"/>
      <c r="I23" s="3"/>
    </row>
    <row r="24" spans="2:9" s="2" customFormat="1" ht="15.75" x14ac:dyDescent="0.25">
      <c r="B24" s="13"/>
      <c r="C24" s="16"/>
      <c r="D24" s="15"/>
      <c r="E24" s="10"/>
      <c r="F24" s="11"/>
      <c r="G24" s="12"/>
      <c r="H24" s="4"/>
      <c r="I24" s="3"/>
    </row>
    <row r="25" spans="2:9" x14ac:dyDescent="0.25">
      <c r="B25" s="27" t="s">
        <v>68</v>
      </c>
      <c r="C25" s="25"/>
      <c r="D25" s="25"/>
      <c r="E25" s="26"/>
      <c r="F25" s="26"/>
      <c r="G25" s="26"/>
    </row>
    <row r="26" spans="2:9" x14ac:dyDescent="0.25">
      <c r="B26" s="17" t="s">
        <v>30</v>
      </c>
      <c r="C26" s="12">
        <f>16/100</f>
        <v>0.16</v>
      </c>
      <c r="D26" s="9">
        <v>5</v>
      </c>
      <c r="E26" s="10">
        <f>C26*D26</f>
        <v>0.8</v>
      </c>
      <c r="F26" s="11">
        <f t="shared" si="0"/>
        <v>0.8</v>
      </c>
      <c r="G26" s="12">
        <f t="shared" si="1"/>
        <v>0.8</v>
      </c>
      <c r="H26" s="2" t="s">
        <v>29</v>
      </c>
      <c r="I26" s="2"/>
    </row>
    <row r="27" spans="2:9" s="2" customFormat="1" x14ac:dyDescent="0.25">
      <c r="B27" s="13" t="s">
        <v>46</v>
      </c>
      <c r="C27" s="16">
        <f>12/1000</f>
        <v>1.2E-2</v>
      </c>
      <c r="D27" s="9">
        <v>20</v>
      </c>
      <c r="E27" s="10">
        <f>C27*D27</f>
        <v>0.24</v>
      </c>
      <c r="F27" s="11">
        <f t="shared" si="0"/>
        <v>0.24</v>
      </c>
      <c r="G27" s="12">
        <f t="shared" si="1"/>
        <v>0.24</v>
      </c>
      <c r="H27" s="4" t="s">
        <v>31</v>
      </c>
    </row>
    <row r="28" spans="2:9" s="2" customFormat="1" x14ac:dyDescent="0.25">
      <c r="B28" s="13" t="s">
        <v>51</v>
      </c>
      <c r="C28" s="16">
        <f>10/100</f>
        <v>0.1</v>
      </c>
      <c r="D28" s="9">
        <v>5</v>
      </c>
      <c r="E28" s="10">
        <f t="shared" ref="E28:E31" si="3">C28*D28</f>
        <v>0.5</v>
      </c>
      <c r="F28" s="11">
        <f t="shared" ref="F28:F31" si="4">C28*D28</f>
        <v>0.5</v>
      </c>
      <c r="G28" s="12">
        <f t="shared" ref="G28:G31" si="5">C28*D28</f>
        <v>0.5</v>
      </c>
      <c r="H28" s="4" t="s">
        <v>49</v>
      </c>
    </row>
    <row r="29" spans="2:9" s="2" customFormat="1" x14ac:dyDescent="0.25">
      <c r="B29" s="17" t="s">
        <v>52</v>
      </c>
      <c r="C29" s="12">
        <f>10/250</f>
        <v>0.04</v>
      </c>
      <c r="D29" s="9">
        <v>5</v>
      </c>
      <c r="E29" s="10">
        <f t="shared" si="3"/>
        <v>0.2</v>
      </c>
      <c r="F29" s="11">
        <f t="shared" si="4"/>
        <v>0.2</v>
      </c>
      <c r="G29" s="12">
        <f t="shared" si="5"/>
        <v>0.2</v>
      </c>
      <c r="H29" s="2" t="s">
        <v>50</v>
      </c>
    </row>
    <row r="30" spans="2:9" s="2" customFormat="1" x14ac:dyDescent="0.25">
      <c r="B30" s="17" t="s">
        <v>35</v>
      </c>
      <c r="C30" s="17"/>
      <c r="D30" s="9">
        <v>20</v>
      </c>
      <c r="E30" s="10">
        <f t="shared" si="3"/>
        <v>0</v>
      </c>
      <c r="F30" s="11">
        <f t="shared" si="4"/>
        <v>0</v>
      </c>
      <c r="G30" s="12">
        <f t="shared" si="5"/>
        <v>0</v>
      </c>
    </row>
    <row r="31" spans="2:9" s="2" customFormat="1" x14ac:dyDescent="0.25">
      <c r="B31" s="17" t="s">
        <v>41</v>
      </c>
      <c r="C31" s="17"/>
      <c r="D31" s="9">
        <v>5</v>
      </c>
      <c r="E31" s="10">
        <f t="shared" si="3"/>
        <v>0</v>
      </c>
      <c r="F31" s="11">
        <f t="shared" si="4"/>
        <v>0</v>
      </c>
      <c r="G31" s="12">
        <f t="shared" si="5"/>
        <v>0</v>
      </c>
    </row>
    <row r="32" spans="2:9" s="2" customFormat="1" x14ac:dyDescent="0.25">
      <c r="B32" s="17" t="s">
        <v>55</v>
      </c>
      <c r="C32" s="17"/>
      <c r="D32" s="9"/>
      <c r="E32" s="10"/>
      <c r="F32" s="11"/>
      <c r="G32" s="12"/>
    </row>
    <row r="33" spans="2:9" s="2" customFormat="1" x14ac:dyDescent="0.25">
      <c r="B33" s="17" t="s">
        <v>56</v>
      </c>
      <c r="C33" s="17"/>
      <c r="D33" s="9"/>
      <c r="E33" s="10"/>
      <c r="F33" s="11"/>
      <c r="G33" s="12"/>
    </row>
    <row r="34" spans="2:9" s="2" customFormat="1" x14ac:dyDescent="0.25">
      <c r="B34" s="17" t="s">
        <v>60</v>
      </c>
      <c r="C34" s="17"/>
      <c r="D34" s="9"/>
      <c r="E34" s="10"/>
      <c r="F34" s="11"/>
      <c r="G34" s="12"/>
    </row>
    <row r="35" spans="2:9" s="2" customFormat="1" x14ac:dyDescent="0.25">
      <c r="B35" s="17" t="s">
        <v>57</v>
      </c>
      <c r="C35" s="17"/>
      <c r="D35" s="9"/>
      <c r="E35" s="10"/>
      <c r="F35" s="11"/>
      <c r="G35" s="12"/>
    </row>
    <row r="36" spans="2:9" s="2" customFormat="1" x14ac:dyDescent="0.25">
      <c r="B36" s="17" t="s">
        <v>58</v>
      </c>
      <c r="C36" s="17"/>
      <c r="D36" s="9"/>
      <c r="E36" s="10"/>
      <c r="F36" s="11"/>
      <c r="G36" s="12"/>
    </row>
    <row r="37" spans="2:9" s="2" customFormat="1" x14ac:dyDescent="0.25">
      <c r="B37" s="17" t="s">
        <v>59</v>
      </c>
      <c r="C37" s="17"/>
      <c r="D37" s="9"/>
      <c r="E37" s="10"/>
      <c r="F37" s="11"/>
      <c r="G37" s="12"/>
    </row>
    <row r="38" spans="2:9" s="2" customFormat="1" x14ac:dyDescent="0.25">
      <c r="B38" s="17" t="s">
        <v>61</v>
      </c>
      <c r="C38" s="17"/>
      <c r="D38" s="9"/>
      <c r="E38" s="10"/>
      <c r="F38" s="11"/>
      <c r="G38" s="12"/>
    </row>
    <row r="39" spans="2:9" s="2" customFormat="1" x14ac:dyDescent="0.25">
      <c r="B39" s="17" t="s">
        <v>62</v>
      </c>
      <c r="C39" s="17"/>
      <c r="D39" s="9"/>
      <c r="E39" s="10"/>
      <c r="F39" s="11"/>
      <c r="G39" s="12"/>
    </row>
    <row r="40" spans="2:9" s="2" customFormat="1" x14ac:dyDescent="0.25">
      <c r="B40" s="17" t="s">
        <v>63</v>
      </c>
      <c r="C40" s="17"/>
      <c r="D40" s="9"/>
      <c r="E40" s="10"/>
      <c r="F40" s="11"/>
      <c r="G40" s="12"/>
    </row>
    <row r="41" spans="2:9" s="2" customFormat="1" x14ac:dyDescent="0.25">
      <c r="B41" s="17"/>
      <c r="C41" s="17"/>
      <c r="D41" s="9"/>
      <c r="E41" s="10"/>
      <c r="F41" s="11"/>
      <c r="G41" s="12"/>
    </row>
    <row r="42" spans="2:9" x14ac:dyDescent="0.25">
      <c r="B42" s="28" t="s">
        <v>32</v>
      </c>
      <c r="C42" s="28"/>
      <c r="D42" s="29"/>
      <c r="E42" s="30">
        <f>SUM(E5:E41)</f>
        <v>10.167777777777777</v>
      </c>
      <c r="F42" s="30">
        <f>SUM(F5:F41)</f>
        <v>18.017777777777777</v>
      </c>
      <c r="G42" s="30">
        <f>SUM(G5:G41)</f>
        <v>8.9952168021680219</v>
      </c>
    </row>
    <row r="43" spans="2:9" s="2" customFormat="1" ht="33.75" x14ac:dyDescent="0.25">
      <c r="B43" s="28" t="s">
        <v>8</v>
      </c>
      <c r="C43" s="18"/>
      <c r="D43" s="19"/>
      <c r="E43" s="20" t="s">
        <v>43</v>
      </c>
      <c r="F43" s="20" t="s">
        <v>44</v>
      </c>
      <c r="G43" s="20" t="s">
        <v>45</v>
      </c>
    </row>
    <row r="45" spans="2:9" x14ac:dyDescent="0.25">
      <c r="B45" s="1" t="s">
        <v>8</v>
      </c>
      <c r="C45" s="2"/>
      <c r="G45" s="2"/>
      <c r="H45" s="2"/>
      <c r="I45" s="2"/>
    </row>
    <row r="46" spans="2:9" s="2" customFormat="1" x14ac:dyDescent="0.25">
      <c r="B46" s="2" t="s">
        <v>13</v>
      </c>
      <c r="D46" s="6"/>
    </row>
    <row r="47" spans="2:9" s="2" customFormat="1" x14ac:dyDescent="0.25">
      <c r="D47" s="6"/>
    </row>
    <row r="48" spans="2:9" x14ac:dyDescent="0.25">
      <c r="B48" s="2" t="s">
        <v>9</v>
      </c>
      <c r="C48" s="2"/>
      <c r="G48" s="2"/>
      <c r="H48" s="2"/>
      <c r="I48" s="2"/>
    </row>
    <row r="49" spans="2:9" x14ac:dyDescent="0.25">
      <c r="B49" s="2" t="s">
        <v>10</v>
      </c>
      <c r="C49" s="2"/>
      <c r="G49" s="2"/>
      <c r="H49" s="2"/>
      <c r="I49" s="2"/>
    </row>
    <row r="50" spans="2:9" x14ac:dyDescent="0.25">
      <c r="B50" s="2" t="s">
        <v>53</v>
      </c>
      <c r="C50" s="2"/>
      <c r="G50" s="2"/>
      <c r="H50" s="2"/>
      <c r="I50" s="2"/>
    </row>
    <row r="52" spans="2:9" x14ac:dyDescent="0.25">
      <c r="B52" t="s">
        <v>11</v>
      </c>
    </row>
    <row r="54" spans="2:9" x14ac:dyDescent="0.25">
      <c r="B54" t="s">
        <v>12</v>
      </c>
    </row>
  </sheetData>
  <hyperlinks>
    <hyperlink ref="H8" r:id="rId1"/>
    <hyperlink ref="H13" r:id="rId2"/>
  </hyperlinks>
  <pageMargins left="0.7" right="0.7" top="0.75" bottom="0.75" header="0.3" footer="0.3"/>
  <pageSetup orientation="portrait" horizontalDpi="0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BIY</dc:creator>
  <cp:lastModifiedBy>BIY</cp:lastModifiedBy>
  <dcterms:created xsi:type="dcterms:W3CDTF">2020-11-19T17:53:28Z</dcterms:created>
  <dcterms:modified xsi:type="dcterms:W3CDTF">2020-12-01T21:52:55Z</dcterms:modified>
</cp:coreProperties>
</file>