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BIY Site\k-missions\proj-inventions\resources\"/>
    </mc:Choice>
  </mc:AlternateContent>
  <xr:revisionPtr revIDLastSave="0" documentId="8_{EBE011B8-1970-4A3B-A379-19CDA501DFDE}" xr6:coauthVersionLast="47" xr6:coauthVersionMax="47" xr10:uidLastSave="{00000000-0000-0000-0000-000000000000}"/>
  <bookViews>
    <workbookView xWindow="-120" yWindow="-120" windowWidth="29040" windowHeight="15720" xr2:uid="{DB2719CE-8EA8-4ED3-88CC-508BA67BCD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" l="1"/>
  <c r="B54" i="1"/>
  <c r="B53" i="1"/>
  <c r="C53" i="1" s="1"/>
  <c r="D53" i="1" s="1"/>
  <c r="E53" i="1" s="1"/>
  <c r="F53" i="1" s="1"/>
  <c r="G53" i="1" s="1"/>
  <c r="H53" i="1" s="1"/>
  <c r="I53" i="1" s="1"/>
  <c r="J53" i="1" s="1"/>
  <c r="K53" i="1" s="1"/>
  <c r="L53" i="1" s="1"/>
  <c r="M53" i="1" s="1"/>
  <c r="B48" i="1"/>
  <c r="B47" i="1"/>
  <c r="C47" i="1" s="1"/>
  <c r="D47" i="1" s="1"/>
  <c r="M33" i="1"/>
  <c r="M61" i="1"/>
  <c r="L61" i="1"/>
  <c r="K61" i="1"/>
  <c r="J61" i="1"/>
  <c r="I61" i="1"/>
  <c r="H61" i="1"/>
  <c r="G61" i="1"/>
  <c r="F61" i="1"/>
  <c r="E61" i="1"/>
  <c r="D61" i="1"/>
  <c r="C61" i="1"/>
  <c r="B61" i="1"/>
  <c r="B9" i="1"/>
  <c r="B10" i="1"/>
  <c r="L33" i="1"/>
  <c r="K33" i="1"/>
  <c r="J33" i="1"/>
  <c r="I33" i="1"/>
  <c r="H33" i="1"/>
  <c r="G33" i="1"/>
  <c r="F33" i="1"/>
  <c r="E33" i="1"/>
  <c r="D33" i="1"/>
  <c r="C33" i="1"/>
  <c r="B33" i="1"/>
  <c r="B43" i="1"/>
  <c r="C43" i="1" s="1"/>
  <c r="D43" i="1" s="1"/>
  <c r="E43" i="1" s="1"/>
  <c r="F43" i="1" s="1"/>
  <c r="G43" i="1" s="1"/>
  <c r="H43" i="1" s="1"/>
  <c r="I43" i="1" s="1"/>
  <c r="J43" i="1" s="1"/>
  <c r="K43" i="1" s="1"/>
  <c r="L43" i="1" s="1"/>
  <c r="M43" i="1" s="1"/>
  <c r="B34" i="1"/>
  <c r="B35" i="1" s="1"/>
  <c r="B55" i="1" l="1"/>
  <c r="C54" i="1"/>
  <c r="D54" i="1" s="1"/>
  <c r="E54" i="1" s="1"/>
  <c r="F54" i="1" s="1"/>
  <c r="G54" i="1" s="1"/>
  <c r="H54" i="1" s="1"/>
  <c r="I54" i="1" s="1"/>
  <c r="J54" i="1" s="1"/>
  <c r="K54" i="1" s="1"/>
  <c r="L54" i="1" s="1"/>
  <c r="M54" i="1" s="1"/>
  <c r="C55" i="1"/>
  <c r="D55" i="1" s="1"/>
  <c r="E55" i="1" s="1"/>
  <c r="F55" i="1" s="1"/>
  <c r="G55" i="1" s="1"/>
  <c r="H55" i="1" s="1"/>
  <c r="I55" i="1" s="1"/>
  <c r="J55" i="1" s="1"/>
  <c r="K55" i="1" s="1"/>
  <c r="L55" i="1" s="1"/>
  <c r="M55" i="1" s="1"/>
  <c r="N55" i="1"/>
  <c r="C48" i="1"/>
  <c r="B49" i="1"/>
  <c r="E47" i="1"/>
  <c r="B41" i="1"/>
  <c r="C41" i="1" s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B42" i="1"/>
  <c r="C42" i="1" s="1"/>
  <c r="D42" i="1" s="1"/>
  <c r="E42" i="1" s="1"/>
  <c r="F42" i="1" s="1"/>
  <c r="G42" i="1" s="1"/>
  <c r="H42" i="1" s="1"/>
  <c r="I42" i="1" s="1"/>
  <c r="J42" i="1" s="1"/>
  <c r="K42" i="1" s="1"/>
  <c r="L42" i="1" s="1"/>
  <c r="M42" i="1" s="1"/>
  <c r="N61" i="1"/>
  <c r="B44" i="1"/>
  <c r="B36" i="1"/>
  <c r="C34" i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D48" i="1" l="1"/>
  <c r="C49" i="1"/>
  <c r="F47" i="1"/>
  <c r="B45" i="1"/>
  <c r="B63" i="1" s="1"/>
  <c r="B65" i="1" s="1"/>
  <c r="B66" i="1" s="1"/>
  <c r="C44" i="1"/>
  <c r="C35" i="1"/>
  <c r="C36" i="1" s="1"/>
  <c r="D49" i="1" l="1"/>
  <c r="E48" i="1"/>
  <c r="G47" i="1"/>
  <c r="C45" i="1"/>
  <c r="C63" i="1" s="1"/>
  <c r="C65" i="1" s="1"/>
  <c r="C66" i="1" s="1"/>
  <c r="D44" i="1"/>
  <c r="D35" i="1"/>
  <c r="D36" i="1" s="1"/>
  <c r="E49" i="1" l="1"/>
  <c r="F48" i="1"/>
  <c r="H47" i="1"/>
  <c r="E44" i="1"/>
  <c r="D45" i="1"/>
  <c r="D63" i="1" s="1"/>
  <c r="D65" i="1" s="1"/>
  <c r="D66" i="1" s="1"/>
  <c r="F44" i="1"/>
  <c r="E45" i="1"/>
  <c r="E35" i="1"/>
  <c r="E36" i="1" s="1"/>
  <c r="E63" i="1" l="1"/>
  <c r="F49" i="1"/>
  <c r="G48" i="1"/>
  <c r="I47" i="1"/>
  <c r="E65" i="1"/>
  <c r="E66" i="1" s="1"/>
  <c r="G44" i="1"/>
  <c r="F45" i="1"/>
  <c r="F35" i="1"/>
  <c r="F36" i="1" s="1"/>
  <c r="F63" i="1" l="1"/>
  <c r="G49" i="1"/>
  <c r="H48" i="1"/>
  <c r="J47" i="1"/>
  <c r="F65" i="1"/>
  <c r="F66" i="1" s="1"/>
  <c r="H44" i="1"/>
  <c r="G45" i="1"/>
  <c r="G35" i="1"/>
  <c r="G36" i="1" s="1"/>
  <c r="H49" i="1" l="1"/>
  <c r="I48" i="1"/>
  <c r="G63" i="1"/>
  <c r="G65" i="1" s="1"/>
  <c r="G66" i="1" s="1"/>
  <c r="K47" i="1"/>
  <c r="I44" i="1"/>
  <c r="H45" i="1"/>
  <c r="H35" i="1"/>
  <c r="H36" i="1" s="1"/>
  <c r="H63" i="1" l="1"/>
  <c r="I49" i="1"/>
  <c r="J48" i="1"/>
  <c r="L47" i="1"/>
  <c r="H65" i="1"/>
  <c r="H66" i="1" s="1"/>
  <c r="J44" i="1"/>
  <c r="I45" i="1"/>
  <c r="I63" i="1" s="1"/>
  <c r="I35" i="1"/>
  <c r="I36" i="1" s="1"/>
  <c r="J49" i="1" l="1"/>
  <c r="K48" i="1"/>
  <c r="M47" i="1"/>
  <c r="I65" i="1"/>
  <c r="I66" i="1" s="1"/>
  <c r="K44" i="1"/>
  <c r="J45" i="1"/>
  <c r="J35" i="1"/>
  <c r="J36" i="1" s="1"/>
  <c r="J63" i="1" l="1"/>
  <c r="J65" i="1" s="1"/>
  <c r="J66" i="1" s="1"/>
  <c r="K49" i="1"/>
  <c r="L48" i="1"/>
  <c r="L44" i="1"/>
  <c r="K45" i="1"/>
  <c r="K35" i="1"/>
  <c r="K36" i="1" s="1"/>
  <c r="L49" i="1" l="1"/>
  <c r="M48" i="1"/>
  <c r="M49" i="1" s="1"/>
  <c r="K63" i="1"/>
  <c r="K65" i="1"/>
  <c r="K66" i="1" s="1"/>
  <c r="M44" i="1"/>
  <c r="M45" i="1" s="1"/>
  <c r="L45" i="1"/>
  <c r="L63" i="1" s="1"/>
  <c r="L35" i="1"/>
  <c r="L36" i="1" s="1"/>
  <c r="L65" i="1" l="1"/>
  <c r="L66" i="1" s="1"/>
  <c r="M63" i="1"/>
  <c r="N45" i="1"/>
  <c r="N63" i="1" s="1"/>
  <c r="M35" i="1"/>
  <c r="B27" i="1" l="1"/>
  <c r="M36" i="1"/>
  <c r="B26" i="1" l="1"/>
  <c r="C28" i="1" s="1"/>
  <c r="N36" i="1"/>
  <c r="M65" i="1"/>
  <c r="N65" i="1" l="1"/>
  <c r="B25" i="1" s="1"/>
  <c r="B24" i="1"/>
  <c r="B28" i="1"/>
  <c r="M66" i="1"/>
</calcChain>
</file>

<file path=xl/sharedStrings.xml><?xml version="1.0" encoding="utf-8"?>
<sst xmlns="http://schemas.openxmlformats.org/spreadsheetml/2006/main" count="83" uniqueCount="66">
  <si>
    <t>Conclusions</t>
  </si>
  <si>
    <t>Revenue</t>
  </si>
  <si>
    <t xml:space="preserve">Expense </t>
  </si>
  <si>
    <t>Worksheet</t>
  </si>
  <si>
    <t>Gross revenue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</si>
  <si>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</si>
  <si>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</si>
  <si>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</si>
  <si>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</si>
  <si>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</si>
  <si>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</si>
  <si>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</si>
  <si>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</si>
  <si>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</si>
  <si>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</si>
  <si>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</si>
  <si>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</si>
  <si>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</si>
  <si>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# of customers total</t>
  </si>
  <si>
    <t>Gross revenue in mo 12</t>
  </si>
  <si>
    <t># new customers / month</t>
  </si>
  <si>
    <t>Cost of lemonade / cup</t>
  </si>
  <si>
    <t>Cost of a cup</t>
  </si>
  <si>
    <t>Expense</t>
  </si>
  <si>
    <t>Fixed Costs</t>
  </si>
  <si>
    <t>What If Spreadsheet for a Lemonade Stand Business</t>
  </si>
  <si>
    <t>Cost of Sales &amp; Marketing</t>
  </si>
  <si>
    <t>Total Expense / mo</t>
  </si>
  <si>
    <t>Total Expense in mo 12</t>
  </si>
  <si>
    <t>Cost of Goods, or Services</t>
  </si>
  <si>
    <t>Cost of Lemonade/cup</t>
  </si>
  <si>
    <t>Cost of cup</t>
  </si>
  <si>
    <t>Number of New customer / mo</t>
  </si>
  <si>
    <t>Total customers</t>
  </si>
  <si>
    <t>Total cost of goods</t>
  </si>
  <si>
    <t>Labor wage per hour</t>
  </si>
  <si>
    <t>Labor time to make&amp;serve a cup</t>
  </si>
  <si>
    <t>City license to be a vendor</t>
  </si>
  <si>
    <t>Total cost of labor</t>
  </si>
  <si>
    <t>Cost to acquire a customer</t>
  </si>
  <si>
    <t>Total # customers</t>
  </si>
  <si>
    <t>Labor hourly rate</t>
  </si>
  <si>
    <t># hrs labor / week</t>
  </si>
  <si>
    <t>Customer acquisition cost</t>
  </si>
  <si>
    <t>Total cost of Sales &amp; Marketing</t>
  </si>
  <si>
    <t>Total Fixed Costs</t>
  </si>
  <si>
    <t>Profit / Loss per month</t>
  </si>
  <si>
    <t>Total/Year</t>
  </si>
  <si>
    <t>Notes:</t>
  </si>
  <si>
    <t>$167 - Cost of acquiring a new American Express card customer  (CoPilot)</t>
  </si>
  <si>
    <t xml:space="preserve">$23 for 300 cups - Amazon </t>
  </si>
  <si>
    <t>https://a.co/d/0h9870HY</t>
  </si>
  <si>
    <t>$31 makes 24 quarts or 96 cups - Amazon</t>
  </si>
  <si>
    <t>https://a.co/d/0e8TAbmx</t>
  </si>
  <si>
    <t>Price of lemonade / cup</t>
  </si>
  <si>
    <t>Annual Gross revenue</t>
  </si>
  <si>
    <t>Annual Profit / Loss</t>
  </si>
  <si>
    <t>Profit / Loss in mo 12</t>
  </si>
  <si>
    <t>Setup (Website/Infrastructure)</t>
  </si>
  <si>
    <t>Cumulative Profit / Loss</t>
  </si>
  <si>
    <t>Assumptions / Variables</t>
  </si>
  <si>
    <t>City vendor license/year</t>
  </si>
  <si>
    <t># hours per month</t>
  </si>
  <si>
    <t>$1.0K - $1.3K - Annual revenue per customer at American Express (Copilot)</t>
  </si>
  <si>
    <t>??? - Cost of acquiring a new McDonalds customer  (CoPilot)</t>
  </si>
  <si>
    <t>???- Annual revenue per customer at Mcdonalds (Copilot)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</si>
</sst>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44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44" fontId="0" fillId="0" borderId="0" xfId="0" applyNumberFormat="1"/>
    <xf numFmtId="0" fontId="0" fillId="4" borderId="2" xfId="0" applyFill="1" applyBorder="1"/>
    <xf numFmtId="0" fontId="0" fillId="4" borderId="1" xfId="0" applyFill="1" applyBorder="1"/>
    <xf numFmtId="0" fontId="2" fillId="0" borderId="0" xfId="0" applyFont="1"/>
    <xf numFmtId="0" fontId="2" fillId="5" borderId="0" xfId="0" applyFont="1" applyFill="1"/>
    <xf numFmtId="0" fontId="0" fillId="6" borderId="1" xfId="0" applyFill="1" applyBorder="1"/>
    <xf numFmtId="44" fontId="0" fillId="6" borderId="1" xfId="0" applyNumberFormat="1" applyFill="1" applyBorder="1"/>
    <xf numFmtId="0" fontId="0" fillId="7" borderId="1" xfId="0" applyFill="1" applyBorder="1"/>
    <xf numFmtId="44" fontId="0" fillId="2" borderId="1" xfId="2" applyFont="1" applyFill="1" applyBorder="1"/>
    <xf numFmtId="164" fontId="0" fillId="2" borderId="1" xfId="1" applyNumberFormat="1" applyFont="1" applyFill="1" applyBorder="1"/>
    <xf numFmtId="0" fontId="0" fillId="8" borderId="1" xfId="0" applyFill="1" applyBorder="1"/>
    <xf numFmtId="44" fontId="0" fillId="3" borderId="1" xfId="0" applyNumberFormat="1" applyFill="1" applyBorder="1"/>
    <xf numFmtId="44" fontId="0" fillId="0" borderId="1" xfId="2" applyFont="1" applyBorder="1"/>
    <xf numFmtId="44" fontId="0" fillId="7" borderId="1" xfId="2" applyFont="1" applyFill="1" applyBorder="1"/>
    <xf numFmtId="0" fontId="0" fillId="0" borderId="0" xfId="0" applyFill="1" applyBorder="1"/>
    <xf numFmtId="44" fontId="0" fillId="0" borderId="0" xfId="0" applyNumberFormat="1" applyFill="1" applyBorder="1"/>
    <xf numFmtId="0" fontId="0" fillId="0" borderId="0" xfId="0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Profit / Loss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Revenue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FF-473B-ADA4-D0B71E7ED3E4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FF-473B-ADA4-D0B71E7ED3E4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4FF-473B-ADA4-D0B71E7ED3E4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FF-473B-ADA4-D0B71E7ED3E4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FF-473B-ADA4-D0B71E7ED3E4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FF-473B-ADA4-D0B71E7ED3E4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FF-473B-ADA4-D0B71E7ED3E4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4FF-473B-ADA4-D0B71E7ED3E4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14FF-473B-ADA4-D0B71E7ED3E4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14FF-473B-ADA4-D0B71E7ED3E4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4FF-473B-ADA4-D0B71E7ED3E4}"/>
              </c:ext>
            </c:extLst>
          </c:dPt>
          <c:cat>
            <c:strRef>
              <c:f>Sheet1!$B$31:$M$31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Sheet1!$B$36:$M$36</c:f>
              <c:numCache>
                <c:formatCode>_("$"* #,##0.00_);_("$"* \(#,##0.00\);_("$"* "-"??_);_(@_)</c:formatCode>
                <c:ptCount val="12"/>
                <c:pt idx="0">
                  <c:v>17.5</c:v>
                </c:pt>
                <c:pt idx="1">
                  <c:v>35</c:v>
                </c:pt>
                <c:pt idx="2">
                  <c:v>52.5</c:v>
                </c:pt>
                <c:pt idx="3">
                  <c:v>70</c:v>
                </c:pt>
                <c:pt idx="4">
                  <c:v>87.5</c:v>
                </c:pt>
                <c:pt idx="5">
                  <c:v>105</c:v>
                </c:pt>
                <c:pt idx="6">
                  <c:v>122.5</c:v>
                </c:pt>
                <c:pt idx="7">
                  <c:v>140</c:v>
                </c:pt>
                <c:pt idx="8">
                  <c:v>157.5</c:v>
                </c:pt>
                <c:pt idx="9">
                  <c:v>175</c:v>
                </c:pt>
                <c:pt idx="10">
                  <c:v>192.5</c:v>
                </c:pt>
                <c:pt idx="11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3-4089-AAC5-A7C76BBF7885}"/>
            </c:ext>
          </c:extLst>
        </c:ser>
        <c:ser>
          <c:idx val="1"/>
          <c:order val="1"/>
          <c:tx>
            <c:v>Expense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Sheet1!$B$31:$M$31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Sheet1!$B$63:$M$63</c:f>
              <c:numCache>
                <c:formatCode>_("$"* #,##0.00_);_("$"* \(#,##0.00\);_("$"* "-"??_);_(@_)</c:formatCode>
                <c:ptCount val="12"/>
                <c:pt idx="0">
                  <c:v>218.49791666666667</c:v>
                </c:pt>
                <c:pt idx="1">
                  <c:v>70.495833333333337</c:v>
                </c:pt>
                <c:pt idx="2">
                  <c:v>72.493750000000006</c:v>
                </c:pt>
                <c:pt idx="3">
                  <c:v>74.491666666666674</c:v>
                </c:pt>
                <c:pt idx="4">
                  <c:v>76.489583333333329</c:v>
                </c:pt>
                <c:pt idx="5">
                  <c:v>78.487499999999997</c:v>
                </c:pt>
                <c:pt idx="6">
                  <c:v>80.485416666666666</c:v>
                </c:pt>
                <c:pt idx="7">
                  <c:v>82.483333333333334</c:v>
                </c:pt>
                <c:pt idx="8">
                  <c:v>84.481250000000003</c:v>
                </c:pt>
                <c:pt idx="9">
                  <c:v>86.479166666666671</c:v>
                </c:pt>
                <c:pt idx="10">
                  <c:v>88.477083333333326</c:v>
                </c:pt>
                <c:pt idx="11">
                  <c:v>90.474999999999994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3-4089-AAC5-A7C76BBF7885}"/>
            </c:ext>
          </c:extLst>
        </c:ser>
        <c:ser>
          <c:idx val="2"/>
          <c:order val="2"/>
          <c:tx>
            <c:v>Profit / Loss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Sheet1!$B$31:$M$31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Sheet1!$B$66:$M$66</c:f>
              <c:numCache>
                <c:formatCode>_("$"* #,##0.00_);_("$"* \(#,##0.00\);_("$"* "-"??_);_(@_)</c:formatCode>
                <c:ptCount val="12"/>
                <c:pt idx="0">
                  <c:v>-200.99791666666667</c:v>
                </c:pt>
                <c:pt idx="1">
                  <c:v>-236.49375000000001</c:v>
                </c:pt>
                <c:pt idx="2">
                  <c:v>-256.48750000000001</c:v>
                </c:pt>
                <c:pt idx="3">
                  <c:v>-260.97916666666669</c:v>
                </c:pt>
                <c:pt idx="4">
                  <c:v>-249.96875</c:v>
                </c:pt>
                <c:pt idx="5">
                  <c:v>-223.45625000000001</c:v>
                </c:pt>
                <c:pt idx="6">
                  <c:v>-181.44166666666666</c:v>
                </c:pt>
                <c:pt idx="7">
                  <c:v>-123.925</c:v>
                </c:pt>
                <c:pt idx="8">
                  <c:v>-50.90625</c:v>
                </c:pt>
                <c:pt idx="9">
                  <c:v>37.614583333333329</c:v>
                </c:pt>
                <c:pt idx="10">
                  <c:v>141.63749999999999</c:v>
                </c:pt>
                <c:pt idx="11">
                  <c:v>261.16250000000002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53-4089-AAC5-A7C76BBF7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9665552"/>
        <c:axId val="2059665072"/>
      </c:lineChart>
      <c:catAx>
        <c:axId val="205966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665072"/>
        <c:crosses val="autoZero"/>
        <c:auto val="1"/>
        <c:lblAlgn val="ctr"/>
        <c:lblOffset val="100"/>
        <c:noMultiLvlLbl val="0"/>
      </c:catAx>
      <c:valAx>
        <c:axId val="20596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6655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766</xdr:colOff>
      <xdr:row>8</xdr:row>
      <xdr:rowOff>186996</xdr:rowOff>
    </xdr:from>
    <xdr:to>
      <xdr:col>11</xdr:col>
      <xdr:colOff>157654</xdr:colOff>
      <xdr:row>27</xdr:row>
      <xdr:rowOff>175172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B573AF-D7CC-01ED-FE4D-4A35B6C3E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9A4AD-0B60-4E1C-A245-1BD355316502}">
  <dimension ref="A1:N66"/>
  <sheetViews>
    <sheetView tabSelected="1" topLeftCell="A19" zoomScale="145" zoomScaleNormal="145" workbookViewId="0">
      <selection activeCell="E8" sqref="E8"/>
    </sheetView>
  </sheetViews>
  <sheetFormatPr defaultRowHeight="15" x14ac:dyDescent="0.25"/>
  <cols>
    <col min="1" max="1" width="29.42578125" customWidth="1"/>
    <col min="2" max="2" width="11.85546875" customWidth="1"/>
    <col min="3" max="13" width="10.7109375" customWidth="1"/>
    <col min="14" max="14" width="17.28515625" customWidth="1"/>
  </cols>
  <sheetData>
    <row r="1" spans="1:9" x14ac:dyDescent="0.25">
      <c r="A1" s="12" t="s">
        <v>25</v>
      </c>
      <c r="E1" s="12" t="s">
        <v>48</v>
      </c>
    </row>
    <row r="2" spans="1:9" x14ac:dyDescent="0.25">
      <c r="E2" t="s">
        <v>52</v>
      </c>
      <c r="I2" t="s">
        <v>53</v>
      </c>
    </row>
    <row r="3" spans="1:9" x14ac:dyDescent="0.25">
      <c r="A3" s="7" t="s">
        <v>60</v>
      </c>
      <c r="B3" s="2"/>
      <c r="E3" t="s">
        <v>50</v>
      </c>
      <c r="H3" t="s">
        <v>51</v>
      </c>
    </row>
    <row r="4" spans="1:9" x14ac:dyDescent="0.25">
      <c r="A4" s="6" t="s">
        <v>1</v>
      </c>
      <c r="B4" s="2"/>
      <c r="E4" t="s">
        <v>49</v>
      </c>
    </row>
    <row r="5" spans="1:9" x14ac:dyDescent="0.25">
      <c r="A5" s="1" t="s">
        <v>54</v>
      </c>
      <c r="B5" s="17">
        <v>3.5</v>
      </c>
      <c r="E5" t="s">
        <v>63</v>
      </c>
    </row>
    <row r="6" spans="1:9" x14ac:dyDescent="0.25">
      <c r="A6" s="1" t="s">
        <v>20</v>
      </c>
      <c r="B6" s="18">
        <v>5</v>
      </c>
      <c r="E6" t="s">
        <v>64</v>
      </c>
    </row>
    <row r="7" spans="1:9" x14ac:dyDescent="0.25">
      <c r="A7" s="1"/>
      <c r="B7" s="2"/>
      <c r="E7" t="s">
        <v>65</v>
      </c>
    </row>
    <row r="8" spans="1:9" x14ac:dyDescent="0.25">
      <c r="A8" s="6" t="s">
        <v>2</v>
      </c>
      <c r="B8" s="2"/>
    </row>
    <row r="9" spans="1:9" x14ac:dyDescent="0.25">
      <c r="A9" s="1" t="s">
        <v>21</v>
      </c>
      <c r="B9" s="17">
        <f>31/96</f>
        <v>0.32291666666666669</v>
      </c>
    </row>
    <row r="10" spans="1:9" x14ac:dyDescent="0.25">
      <c r="A10" s="1" t="s">
        <v>22</v>
      </c>
      <c r="B10" s="17">
        <f>23/300</f>
        <v>7.6666666666666661E-2</v>
      </c>
    </row>
    <row r="11" spans="1:9" x14ac:dyDescent="0.25">
      <c r="A11" s="1" t="s">
        <v>41</v>
      </c>
      <c r="B11" s="17">
        <v>4</v>
      </c>
    </row>
    <row r="12" spans="1:9" x14ac:dyDescent="0.25">
      <c r="A12" s="1" t="s">
        <v>42</v>
      </c>
      <c r="B12" s="2">
        <v>4</v>
      </c>
    </row>
    <row r="13" spans="1:9" x14ac:dyDescent="0.25">
      <c r="A13" s="1" t="s">
        <v>43</v>
      </c>
      <c r="B13" s="17">
        <v>0.5</v>
      </c>
    </row>
    <row r="14" spans="1:9" x14ac:dyDescent="0.25">
      <c r="A14" s="1" t="s">
        <v>61</v>
      </c>
      <c r="B14" s="17">
        <v>50</v>
      </c>
    </row>
    <row r="15" spans="1:9" x14ac:dyDescent="0.25">
      <c r="A15" s="1"/>
      <c r="B15" s="2"/>
    </row>
    <row r="16" spans="1:9" x14ac:dyDescent="0.25">
      <c r="A16" s="1"/>
      <c r="B16" s="2"/>
    </row>
    <row r="17" spans="1:14" x14ac:dyDescent="0.25">
      <c r="A17" s="1"/>
      <c r="B17" s="2"/>
    </row>
    <row r="18" spans="1:14" x14ac:dyDescent="0.25">
      <c r="A18" s="1"/>
      <c r="B18" s="2"/>
    </row>
    <row r="19" spans="1:14" x14ac:dyDescent="0.25">
      <c r="A19" s="1"/>
      <c r="B19" s="2"/>
    </row>
    <row r="20" spans="1:14" x14ac:dyDescent="0.25">
      <c r="A20" s="1"/>
      <c r="B20" s="2"/>
    </row>
    <row r="21" spans="1:14" x14ac:dyDescent="0.25">
      <c r="A21" s="1"/>
      <c r="B21" s="2"/>
    </row>
    <row r="23" spans="1:14" x14ac:dyDescent="0.25">
      <c r="A23" s="8" t="s">
        <v>0</v>
      </c>
      <c r="B23" s="3"/>
    </row>
    <row r="24" spans="1:14" x14ac:dyDescent="0.25">
      <c r="A24" s="1" t="s">
        <v>55</v>
      </c>
      <c r="B24" s="4">
        <f>N36</f>
        <v>1365</v>
      </c>
    </row>
    <row r="25" spans="1:14" x14ac:dyDescent="0.25">
      <c r="A25" s="1" t="s">
        <v>56</v>
      </c>
      <c r="B25" s="4">
        <f>N65</f>
        <v>261.16249999999991</v>
      </c>
    </row>
    <row r="26" spans="1:14" x14ac:dyDescent="0.25">
      <c r="A26" s="1" t="s">
        <v>19</v>
      </c>
      <c r="B26" s="4">
        <f>M36</f>
        <v>210</v>
      </c>
    </row>
    <row r="27" spans="1:14" x14ac:dyDescent="0.25">
      <c r="A27" s="1" t="s">
        <v>28</v>
      </c>
      <c r="B27" s="21">
        <f>M63</f>
        <v>90.474999999999994</v>
      </c>
    </row>
    <row r="28" spans="1:14" x14ac:dyDescent="0.25">
      <c r="A28" s="1" t="s">
        <v>57</v>
      </c>
      <c r="B28" s="4">
        <f>M65</f>
        <v>119.52500000000001</v>
      </c>
      <c r="C28" s="9">
        <f>B26-B27</f>
        <v>119.52500000000001</v>
      </c>
    </row>
    <row r="30" spans="1:14" x14ac:dyDescent="0.25">
      <c r="A30" s="13" t="s">
        <v>3</v>
      </c>
    </row>
    <row r="31" spans="1:14" x14ac:dyDescent="0.25">
      <c r="A31" s="10" t="s">
        <v>5</v>
      </c>
      <c r="B31" s="10" t="s">
        <v>6</v>
      </c>
      <c r="C31" s="11" t="s">
        <v>7</v>
      </c>
      <c r="D31" s="10" t="s">
        <v>8</v>
      </c>
      <c r="E31" s="11" t="s">
        <v>9</v>
      </c>
      <c r="F31" s="10" t="s">
        <v>10</v>
      </c>
      <c r="G31" s="11" t="s">
        <v>11</v>
      </c>
      <c r="H31" s="10" t="s">
        <v>12</v>
      </c>
      <c r="I31" s="11" t="s">
        <v>13</v>
      </c>
      <c r="J31" s="10" t="s">
        <v>14</v>
      </c>
      <c r="K31" s="11" t="s">
        <v>15</v>
      </c>
      <c r="L31" s="10" t="s">
        <v>16</v>
      </c>
      <c r="M31" s="11" t="s">
        <v>17</v>
      </c>
      <c r="N31" s="11" t="s">
        <v>47</v>
      </c>
    </row>
    <row r="32" spans="1:14" x14ac:dyDescent="0.25">
      <c r="A32" s="6" t="s">
        <v>1</v>
      </c>
    </row>
    <row r="33" spans="1:14" x14ac:dyDescent="0.25">
      <c r="A33" s="1" t="s">
        <v>54</v>
      </c>
      <c r="B33" s="4">
        <f>B5</f>
        <v>3.5</v>
      </c>
      <c r="C33" s="4">
        <f>$B$5</f>
        <v>3.5</v>
      </c>
      <c r="D33" s="4">
        <f t="shared" ref="D33:M33" si="0">$B$5</f>
        <v>3.5</v>
      </c>
      <c r="E33" s="4">
        <f t="shared" si="0"/>
        <v>3.5</v>
      </c>
      <c r="F33" s="4">
        <f t="shared" si="0"/>
        <v>3.5</v>
      </c>
      <c r="G33" s="4">
        <f t="shared" si="0"/>
        <v>3.5</v>
      </c>
      <c r="H33" s="4">
        <f t="shared" si="0"/>
        <v>3.5</v>
      </c>
      <c r="I33" s="4">
        <f t="shared" si="0"/>
        <v>3.5</v>
      </c>
      <c r="J33" s="4">
        <f t="shared" si="0"/>
        <v>3.5</v>
      </c>
      <c r="K33" s="4">
        <f t="shared" si="0"/>
        <v>3.5</v>
      </c>
      <c r="L33" s="4">
        <f t="shared" si="0"/>
        <v>3.5</v>
      </c>
      <c r="M33" s="4">
        <f t="shared" si="0"/>
        <v>3.5</v>
      </c>
      <c r="N33" s="1"/>
    </row>
    <row r="34" spans="1:14" x14ac:dyDescent="0.25">
      <c r="A34" s="1" t="s">
        <v>20</v>
      </c>
      <c r="B34" s="5">
        <f>B6</f>
        <v>5</v>
      </c>
      <c r="C34" s="1">
        <f>B34</f>
        <v>5</v>
      </c>
      <c r="D34" s="1">
        <f t="shared" ref="D34:M34" si="1">C34</f>
        <v>5</v>
      </c>
      <c r="E34" s="1">
        <f t="shared" si="1"/>
        <v>5</v>
      </c>
      <c r="F34" s="1">
        <f t="shared" si="1"/>
        <v>5</v>
      </c>
      <c r="G34" s="1">
        <f t="shared" si="1"/>
        <v>5</v>
      </c>
      <c r="H34" s="1">
        <f t="shared" si="1"/>
        <v>5</v>
      </c>
      <c r="I34" s="1">
        <f t="shared" si="1"/>
        <v>5</v>
      </c>
      <c r="J34" s="1">
        <f t="shared" si="1"/>
        <v>5</v>
      </c>
      <c r="K34" s="1">
        <f t="shared" si="1"/>
        <v>5</v>
      </c>
      <c r="L34" s="1">
        <f t="shared" si="1"/>
        <v>5</v>
      </c>
      <c r="M34" s="1">
        <f t="shared" si="1"/>
        <v>5</v>
      </c>
      <c r="N34" s="1"/>
    </row>
    <row r="35" spans="1:14" x14ac:dyDescent="0.25">
      <c r="A35" s="1" t="s">
        <v>18</v>
      </c>
      <c r="B35" s="5">
        <f>B34</f>
        <v>5</v>
      </c>
      <c r="C35" s="5">
        <f>B35+C34</f>
        <v>10</v>
      </c>
      <c r="D35" s="1">
        <f t="shared" ref="D35:M35" si="2">C35+D34</f>
        <v>15</v>
      </c>
      <c r="E35" s="1">
        <f t="shared" si="2"/>
        <v>20</v>
      </c>
      <c r="F35" s="1">
        <f t="shared" si="2"/>
        <v>25</v>
      </c>
      <c r="G35" s="1">
        <f t="shared" si="2"/>
        <v>30</v>
      </c>
      <c r="H35" s="1">
        <f t="shared" si="2"/>
        <v>35</v>
      </c>
      <c r="I35" s="1">
        <f t="shared" si="2"/>
        <v>40</v>
      </c>
      <c r="J35" s="1">
        <f t="shared" si="2"/>
        <v>45</v>
      </c>
      <c r="K35" s="1">
        <f t="shared" si="2"/>
        <v>50</v>
      </c>
      <c r="L35" s="1">
        <f t="shared" si="2"/>
        <v>55</v>
      </c>
      <c r="M35" s="1">
        <f t="shared" si="2"/>
        <v>60</v>
      </c>
      <c r="N35" s="1"/>
    </row>
    <row r="36" spans="1:14" x14ac:dyDescent="0.25">
      <c r="A36" s="14" t="s">
        <v>4</v>
      </c>
      <c r="B36" s="15">
        <f>B33*B35</f>
        <v>17.5</v>
      </c>
      <c r="C36" s="15">
        <f t="shared" ref="C36:M36" si="3">C33*C35</f>
        <v>35</v>
      </c>
      <c r="D36" s="15">
        <f t="shared" si="3"/>
        <v>52.5</v>
      </c>
      <c r="E36" s="15">
        <f t="shared" si="3"/>
        <v>70</v>
      </c>
      <c r="F36" s="15">
        <f t="shared" si="3"/>
        <v>87.5</v>
      </c>
      <c r="G36" s="15">
        <f t="shared" si="3"/>
        <v>105</v>
      </c>
      <c r="H36" s="15">
        <f t="shared" si="3"/>
        <v>122.5</v>
      </c>
      <c r="I36" s="15">
        <f t="shared" si="3"/>
        <v>140</v>
      </c>
      <c r="J36" s="15">
        <f t="shared" si="3"/>
        <v>157.5</v>
      </c>
      <c r="K36" s="15">
        <f t="shared" si="3"/>
        <v>175</v>
      </c>
      <c r="L36" s="15">
        <f t="shared" si="3"/>
        <v>192.5</v>
      </c>
      <c r="M36" s="15">
        <f t="shared" si="3"/>
        <v>210</v>
      </c>
      <c r="N36" s="15">
        <f>SUM(B36:M36)</f>
        <v>1365</v>
      </c>
    </row>
    <row r="37" spans="1:14" s="25" customFormat="1" x14ac:dyDescent="0.25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 x14ac:dyDescent="0.25">
      <c r="A38" s="10" t="s">
        <v>5</v>
      </c>
      <c r="B38" s="10" t="s">
        <v>6</v>
      </c>
      <c r="C38" s="11" t="s">
        <v>7</v>
      </c>
      <c r="D38" s="11" t="s">
        <v>8</v>
      </c>
      <c r="E38" s="11" t="s">
        <v>9</v>
      </c>
      <c r="F38" s="11" t="s">
        <v>10</v>
      </c>
      <c r="G38" s="11" t="s">
        <v>11</v>
      </c>
      <c r="H38" s="11" t="s">
        <v>12</v>
      </c>
      <c r="I38" s="11" t="s">
        <v>13</v>
      </c>
      <c r="J38" s="11" t="s">
        <v>14</v>
      </c>
      <c r="K38" s="11" t="s">
        <v>15</v>
      </c>
      <c r="L38" s="11" t="s">
        <v>16</v>
      </c>
      <c r="M38" s="11" t="s">
        <v>17</v>
      </c>
      <c r="N38" s="11" t="s">
        <v>47</v>
      </c>
    </row>
    <row r="39" spans="1:14" x14ac:dyDescent="0.25">
      <c r="A39" s="6" t="s">
        <v>23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x14ac:dyDescent="0.25">
      <c r="A40" s="19" t="s">
        <v>29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" t="s">
        <v>30</v>
      </c>
      <c r="B41" s="4">
        <f>B9</f>
        <v>0.32291666666666669</v>
      </c>
      <c r="C41" s="4">
        <f>B41</f>
        <v>0.32291666666666669</v>
      </c>
      <c r="D41" s="4">
        <f t="shared" ref="D41:M41" si="4">C41</f>
        <v>0.32291666666666669</v>
      </c>
      <c r="E41" s="4">
        <f t="shared" si="4"/>
        <v>0.32291666666666669</v>
      </c>
      <c r="F41" s="4">
        <f t="shared" si="4"/>
        <v>0.32291666666666669</v>
      </c>
      <c r="G41" s="4">
        <f t="shared" si="4"/>
        <v>0.32291666666666669</v>
      </c>
      <c r="H41" s="4">
        <f t="shared" si="4"/>
        <v>0.32291666666666669</v>
      </c>
      <c r="I41" s="4">
        <f t="shared" si="4"/>
        <v>0.32291666666666669</v>
      </c>
      <c r="J41" s="4">
        <f t="shared" si="4"/>
        <v>0.32291666666666669</v>
      </c>
      <c r="K41" s="4">
        <f t="shared" si="4"/>
        <v>0.32291666666666669</v>
      </c>
      <c r="L41" s="4">
        <f t="shared" si="4"/>
        <v>0.32291666666666669</v>
      </c>
      <c r="M41" s="4">
        <f t="shared" si="4"/>
        <v>0.32291666666666669</v>
      </c>
      <c r="N41" s="1"/>
    </row>
    <row r="42" spans="1:14" x14ac:dyDescent="0.25">
      <c r="A42" s="1" t="s">
        <v>31</v>
      </c>
      <c r="B42" s="21">
        <f>B10</f>
        <v>7.6666666666666661E-2</v>
      </c>
      <c r="C42" s="21">
        <f>B42</f>
        <v>7.6666666666666661E-2</v>
      </c>
      <c r="D42" s="21">
        <f t="shared" ref="D42:M42" si="5">C42</f>
        <v>7.6666666666666661E-2</v>
      </c>
      <c r="E42" s="21">
        <f t="shared" si="5"/>
        <v>7.6666666666666661E-2</v>
      </c>
      <c r="F42" s="21">
        <f t="shared" si="5"/>
        <v>7.6666666666666661E-2</v>
      </c>
      <c r="G42" s="21">
        <f t="shared" si="5"/>
        <v>7.6666666666666661E-2</v>
      </c>
      <c r="H42" s="21">
        <f t="shared" si="5"/>
        <v>7.6666666666666661E-2</v>
      </c>
      <c r="I42" s="21">
        <f t="shared" si="5"/>
        <v>7.6666666666666661E-2</v>
      </c>
      <c r="J42" s="21">
        <f t="shared" si="5"/>
        <v>7.6666666666666661E-2</v>
      </c>
      <c r="K42" s="21">
        <f t="shared" si="5"/>
        <v>7.6666666666666661E-2</v>
      </c>
      <c r="L42" s="21">
        <f t="shared" si="5"/>
        <v>7.6666666666666661E-2</v>
      </c>
      <c r="M42" s="21">
        <f t="shared" si="5"/>
        <v>7.6666666666666661E-2</v>
      </c>
      <c r="N42" s="1"/>
    </row>
    <row r="43" spans="1:14" x14ac:dyDescent="0.25">
      <c r="A43" s="1" t="s">
        <v>32</v>
      </c>
      <c r="B43" s="5">
        <f>B6+B77</f>
        <v>5</v>
      </c>
      <c r="C43" s="5">
        <f>B43</f>
        <v>5</v>
      </c>
      <c r="D43" s="5">
        <f t="shared" ref="D43:M43" si="6">C43</f>
        <v>5</v>
      </c>
      <c r="E43" s="5">
        <f t="shared" si="6"/>
        <v>5</v>
      </c>
      <c r="F43" s="5">
        <f t="shared" si="6"/>
        <v>5</v>
      </c>
      <c r="G43" s="5">
        <f t="shared" si="6"/>
        <v>5</v>
      </c>
      <c r="H43" s="5">
        <f t="shared" si="6"/>
        <v>5</v>
      </c>
      <c r="I43" s="5">
        <f t="shared" si="6"/>
        <v>5</v>
      </c>
      <c r="J43" s="5">
        <f t="shared" si="6"/>
        <v>5</v>
      </c>
      <c r="K43" s="5">
        <f t="shared" si="6"/>
        <v>5</v>
      </c>
      <c r="L43" s="5">
        <f t="shared" si="6"/>
        <v>5</v>
      </c>
      <c r="M43" s="5">
        <f t="shared" si="6"/>
        <v>5</v>
      </c>
      <c r="N43" s="1"/>
    </row>
    <row r="44" spans="1:14" x14ac:dyDescent="0.25">
      <c r="A44" s="1" t="s">
        <v>33</v>
      </c>
      <c r="B44" s="5">
        <f>B43</f>
        <v>5</v>
      </c>
      <c r="C44" s="5">
        <f>B44+C43</f>
        <v>10</v>
      </c>
      <c r="D44" s="5">
        <f t="shared" ref="D44:M44" si="7">C44+D43</f>
        <v>15</v>
      </c>
      <c r="E44" s="5">
        <f t="shared" si="7"/>
        <v>20</v>
      </c>
      <c r="F44" s="5">
        <f t="shared" si="7"/>
        <v>25</v>
      </c>
      <c r="G44" s="5">
        <f t="shared" si="7"/>
        <v>30</v>
      </c>
      <c r="H44" s="5">
        <f t="shared" si="7"/>
        <v>35</v>
      </c>
      <c r="I44" s="5">
        <f t="shared" si="7"/>
        <v>40</v>
      </c>
      <c r="J44" s="5">
        <f t="shared" si="7"/>
        <v>45</v>
      </c>
      <c r="K44" s="5">
        <f t="shared" si="7"/>
        <v>50</v>
      </c>
      <c r="L44" s="5">
        <f t="shared" si="7"/>
        <v>55</v>
      </c>
      <c r="M44" s="5">
        <f t="shared" si="7"/>
        <v>60</v>
      </c>
      <c r="N44" s="1"/>
    </row>
    <row r="45" spans="1:14" x14ac:dyDescent="0.25">
      <c r="A45" s="1" t="s">
        <v>34</v>
      </c>
      <c r="B45" s="21">
        <f>B44*(B41+B42)</f>
        <v>1.9979166666666668</v>
      </c>
      <c r="C45" s="21">
        <f t="shared" ref="C45:M45" si="8">C44*(C41+C42)</f>
        <v>3.9958333333333336</v>
      </c>
      <c r="D45" s="21">
        <f t="shared" si="8"/>
        <v>5.9937500000000004</v>
      </c>
      <c r="E45" s="21">
        <f t="shared" si="8"/>
        <v>7.9916666666666671</v>
      </c>
      <c r="F45" s="21">
        <f t="shared" si="8"/>
        <v>9.9895833333333339</v>
      </c>
      <c r="G45" s="21">
        <f t="shared" si="8"/>
        <v>11.987500000000001</v>
      </c>
      <c r="H45" s="21">
        <f t="shared" si="8"/>
        <v>13.985416666666667</v>
      </c>
      <c r="I45" s="21">
        <f t="shared" si="8"/>
        <v>15.983333333333334</v>
      </c>
      <c r="J45" s="21">
        <f t="shared" si="8"/>
        <v>17.981249999999999</v>
      </c>
      <c r="K45" s="21">
        <f t="shared" si="8"/>
        <v>19.979166666666668</v>
      </c>
      <c r="L45" s="21">
        <f t="shared" si="8"/>
        <v>21.977083333333333</v>
      </c>
      <c r="M45" s="21">
        <f t="shared" si="8"/>
        <v>23.975000000000001</v>
      </c>
      <c r="N45" s="4">
        <f>SUM(B45:M45)</f>
        <v>155.83750000000001</v>
      </c>
    </row>
    <row r="46" spans="1:14" x14ac:dyDescent="0.25">
      <c r="A46" s="19" t="s">
        <v>36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" t="s">
        <v>35</v>
      </c>
      <c r="B47" s="4">
        <f>B11</f>
        <v>4</v>
      </c>
      <c r="C47" s="4">
        <f>B47</f>
        <v>4</v>
      </c>
      <c r="D47" s="4">
        <f t="shared" ref="D47:M47" si="9">C47</f>
        <v>4</v>
      </c>
      <c r="E47" s="4">
        <f t="shared" si="9"/>
        <v>4</v>
      </c>
      <c r="F47" s="4">
        <f t="shared" si="9"/>
        <v>4</v>
      </c>
      <c r="G47" s="4">
        <f t="shared" si="9"/>
        <v>4</v>
      </c>
      <c r="H47" s="4">
        <f t="shared" si="9"/>
        <v>4</v>
      </c>
      <c r="I47" s="4">
        <f t="shared" si="9"/>
        <v>4</v>
      </c>
      <c r="J47" s="4">
        <f t="shared" si="9"/>
        <v>4</v>
      </c>
      <c r="K47" s="4">
        <f t="shared" si="9"/>
        <v>4</v>
      </c>
      <c r="L47" s="4">
        <f t="shared" si="9"/>
        <v>4</v>
      </c>
      <c r="M47" s="4">
        <f t="shared" si="9"/>
        <v>4</v>
      </c>
      <c r="N47" s="1"/>
    </row>
    <row r="48" spans="1:14" x14ac:dyDescent="0.25">
      <c r="A48" s="1" t="s">
        <v>62</v>
      </c>
      <c r="B48" s="1">
        <f>B12*4</f>
        <v>16</v>
      </c>
      <c r="C48" s="1">
        <f>B48</f>
        <v>16</v>
      </c>
      <c r="D48" s="1">
        <f t="shared" ref="D48:M48" si="10">C48</f>
        <v>16</v>
      </c>
      <c r="E48" s="1">
        <f t="shared" si="10"/>
        <v>16</v>
      </c>
      <c r="F48" s="1">
        <f t="shared" si="10"/>
        <v>16</v>
      </c>
      <c r="G48" s="1">
        <f t="shared" si="10"/>
        <v>16</v>
      </c>
      <c r="H48" s="1">
        <f t="shared" si="10"/>
        <v>16</v>
      </c>
      <c r="I48" s="1">
        <f t="shared" si="10"/>
        <v>16</v>
      </c>
      <c r="J48" s="1">
        <f t="shared" si="10"/>
        <v>16</v>
      </c>
      <c r="K48" s="1">
        <f t="shared" si="10"/>
        <v>16</v>
      </c>
      <c r="L48" s="1">
        <f t="shared" si="10"/>
        <v>16</v>
      </c>
      <c r="M48" s="1">
        <f t="shared" si="10"/>
        <v>16</v>
      </c>
      <c r="N48" s="1"/>
    </row>
    <row r="49" spans="1:14" x14ac:dyDescent="0.25">
      <c r="A49" s="1" t="s">
        <v>38</v>
      </c>
      <c r="B49" s="4">
        <f>B47*B48</f>
        <v>64</v>
      </c>
      <c r="C49" s="4">
        <f>C47*C48</f>
        <v>64</v>
      </c>
      <c r="D49" s="4">
        <f t="shared" ref="D49:M49" si="11">D47*D48</f>
        <v>64</v>
      </c>
      <c r="E49" s="4">
        <f t="shared" si="11"/>
        <v>64</v>
      </c>
      <c r="F49" s="4">
        <f t="shared" si="11"/>
        <v>64</v>
      </c>
      <c r="G49" s="4">
        <f t="shared" si="11"/>
        <v>64</v>
      </c>
      <c r="H49" s="4">
        <f t="shared" si="11"/>
        <v>64</v>
      </c>
      <c r="I49" s="4">
        <f t="shared" si="11"/>
        <v>64</v>
      </c>
      <c r="J49" s="4">
        <f t="shared" si="11"/>
        <v>64</v>
      </c>
      <c r="K49" s="4">
        <f t="shared" si="11"/>
        <v>64</v>
      </c>
      <c r="L49" s="4">
        <f t="shared" si="11"/>
        <v>64</v>
      </c>
      <c r="M49" s="4">
        <f t="shared" si="11"/>
        <v>64</v>
      </c>
      <c r="N49" s="4">
        <f>SUM(B49:M49)</f>
        <v>768</v>
      </c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9" t="s">
        <v>26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" t="s">
        <v>39</v>
      </c>
      <c r="B53" s="4">
        <f>B13</f>
        <v>0.5</v>
      </c>
      <c r="C53" s="4">
        <f>B53</f>
        <v>0.5</v>
      </c>
      <c r="D53" s="4">
        <f t="shared" ref="D53:M53" si="12">C53</f>
        <v>0.5</v>
      </c>
      <c r="E53" s="4">
        <f t="shared" si="12"/>
        <v>0.5</v>
      </c>
      <c r="F53" s="4">
        <f t="shared" si="12"/>
        <v>0.5</v>
      </c>
      <c r="G53" s="4">
        <f t="shared" si="12"/>
        <v>0.5</v>
      </c>
      <c r="H53" s="4">
        <f t="shared" si="12"/>
        <v>0.5</v>
      </c>
      <c r="I53" s="4">
        <f t="shared" si="12"/>
        <v>0.5</v>
      </c>
      <c r="J53" s="4">
        <f t="shared" si="12"/>
        <v>0.5</v>
      </c>
      <c r="K53" s="4">
        <f t="shared" si="12"/>
        <v>0.5</v>
      </c>
      <c r="L53" s="4">
        <f t="shared" si="12"/>
        <v>0.5</v>
      </c>
      <c r="M53" s="4">
        <f t="shared" si="12"/>
        <v>0.5</v>
      </c>
      <c r="N53" s="1"/>
    </row>
    <row r="54" spans="1:14" x14ac:dyDescent="0.25">
      <c r="A54" s="1" t="s">
        <v>40</v>
      </c>
      <c r="B54" s="5">
        <f>B43</f>
        <v>5</v>
      </c>
      <c r="C54" s="5">
        <f>B54</f>
        <v>5</v>
      </c>
      <c r="D54" s="5">
        <f t="shared" ref="D54:M54" si="13">C54</f>
        <v>5</v>
      </c>
      <c r="E54" s="5">
        <f t="shared" si="13"/>
        <v>5</v>
      </c>
      <c r="F54" s="5">
        <f t="shared" si="13"/>
        <v>5</v>
      </c>
      <c r="G54" s="5">
        <f t="shared" si="13"/>
        <v>5</v>
      </c>
      <c r="H54" s="5">
        <f t="shared" si="13"/>
        <v>5</v>
      </c>
      <c r="I54" s="5">
        <f t="shared" si="13"/>
        <v>5</v>
      </c>
      <c r="J54" s="5">
        <f t="shared" si="13"/>
        <v>5</v>
      </c>
      <c r="K54" s="5">
        <f t="shared" si="13"/>
        <v>5</v>
      </c>
      <c r="L54" s="5">
        <f t="shared" si="13"/>
        <v>5</v>
      </c>
      <c r="M54" s="5">
        <f t="shared" si="13"/>
        <v>5</v>
      </c>
      <c r="N54" s="1"/>
    </row>
    <row r="55" spans="1:14" x14ac:dyDescent="0.25">
      <c r="A55" s="1" t="s">
        <v>44</v>
      </c>
      <c r="B55" s="21">
        <f>B53*B54</f>
        <v>2.5</v>
      </c>
      <c r="C55" s="4">
        <f>B55</f>
        <v>2.5</v>
      </c>
      <c r="D55" s="4">
        <f t="shared" ref="D55:M55" si="14">C55</f>
        <v>2.5</v>
      </c>
      <c r="E55" s="4">
        <f t="shared" si="14"/>
        <v>2.5</v>
      </c>
      <c r="F55" s="4">
        <f t="shared" si="14"/>
        <v>2.5</v>
      </c>
      <c r="G55" s="4">
        <f t="shared" si="14"/>
        <v>2.5</v>
      </c>
      <c r="H55" s="4">
        <f t="shared" si="14"/>
        <v>2.5</v>
      </c>
      <c r="I55" s="4">
        <f t="shared" si="14"/>
        <v>2.5</v>
      </c>
      <c r="J55" s="4">
        <f t="shared" si="14"/>
        <v>2.5</v>
      </c>
      <c r="K55" s="4">
        <f t="shared" si="14"/>
        <v>2.5</v>
      </c>
      <c r="L55" s="4">
        <f t="shared" si="14"/>
        <v>2.5</v>
      </c>
      <c r="M55" s="4">
        <f t="shared" si="14"/>
        <v>2.5</v>
      </c>
      <c r="N55" s="4">
        <f>SUM(B55:M55)</f>
        <v>30</v>
      </c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19" t="s">
        <v>24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4" x14ac:dyDescent="0.25">
      <c r="A59" s="1" t="s">
        <v>37</v>
      </c>
      <c r="B59" s="21">
        <v>50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 t="s">
        <v>58</v>
      </c>
      <c r="B60" s="21">
        <v>100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1" t="s">
        <v>45</v>
      </c>
      <c r="B61" s="21">
        <f>B59+B60</f>
        <v>150</v>
      </c>
      <c r="C61" s="21">
        <f t="shared" ref="C61:M61" si="15">C59+C60</f>
        <v>0</v>
      </c>
      <c r="D61" s="21">
        <f t="shared" si="15"/>
        <v>0</v>
      </c>
      <c r="E61" s="21">
        <f t="shared" si="15"/>
        <v>0</v>
      </c>
      <c r="F61" s="21">
        <f t="shared" si="15"/>
        <v>0</v>
      </c>
      <c r="G61" s="21">
        <f t="shared" si="15"/>
        <v>0</v>
      </c>
      <c r="H61" s="21">
        <f t="shared" si="15"/>
        <v>0</v>
      </c>
      <c r="I61" s="21">
        <f t="shared" si="15"/>
        <v>0</v>
      </c>
      <c r="J61" s="21">
        <f t="shared" si="15"/>
        <v>0</v>
      </c>
      <c r="K61" s="21">
        <f t="shared" si="15"/>
        <v>0</v>
      </c>
      <c r="L61" s="21">
        <f t="shared" si="15"/>
        <v>0</v>
      </c>
      <c r="M61" s="21">
        <f t="shared" si="15"/>
        <v>0</v>
      </c>
      <c r="N61" s="4">
        <f>SUM(B61:M61)</f>
        <v>150</v>
      </c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6" t="s">
        <v>27</v>
      </c>
      <c r="B63" s="22">
        <f>B45+B49+B55+B61</f>
        <v>218.49791666666667</v>
      </c>
      <c r="C63" s="22">
        <f t="shared" ref="C63:N63" si="16">C45+C49+C55+C61</f>
        <v>70.495833333333337</v>
      </c>
      <c r="D63" s="22">
        <f t="shared" si="16"/>
        <v>72.493750000000006</v>
      </c>
      <c r="E63" s="22">
        <f t="shared" si="16"/>
        <v>74.491666666666674</v>
      </c>
      <c r="F63" s="22">
        <f t="shared" si="16"/>
        <v>76.489583333333329</v>
      </c>
      <c r="G63" s="22">
        <f t="shared" si="16"/>
        <v>78.487499999999997</v>
      </c>
      <c r="H63" s="22">
        <f t="shared" si="16"/>
        <v>80.485416666666666</v>
      </c>
      <c r="I63" s="22">
        <f t="shared" si="16"/>
        <v>82.483333333333334</v>
      </c>
      <c r="J63" s="22">
        <f t="shared" si="16"/>
        <v>84.481250000000003</v>
      </c>
      <c r="K63" s="22">
        <f t="shared" si="16"/>
        <v>86.479166666666671</v>
      </c>
      <c r="L63" s="22">
        <f t="shared" si="16"/>
        <v>88.477083333333326</v>
      </c>
      <c r="M63" s="22">
        <f t="shared" si="16"/>
        <v>90.474999999999994</v>
      </c>
      <c r="N63" s="22">
        <f t="shared" si="16"/>
        <v>1103.8375000000001</v>
      </c>
    </row>
    <row r="65" spans="1:14" x14ac:dyDescent="0.25">
      <c r="A65" s="3" t="s">
        <v>46</v>
      </c>
      <c r="B65" s="20">
        <f>B36-B63</f>
        <v>-200.99791666666667</v>
      </c>
      <c r="C65" s="20">
        <f>C36-C63</f>
        <v>-35.495833333333337</v>
      </c>
      <c r="D65" s="20">
        <f>D36-D63</f>
        <v>-19.993750000000006</v>
      </c>
      <c r="E65" s="20">
        <f>E36-E63</f>
        <v>-4.4916666666666742</v>
      </c>
      <c r="F65" s="20">
        <f>F36-F63</f>
        <v>11.010416666666671</v>
      </c>
      <c r="G65" s="20">
        <f>G36-G63</f>
        <v>26.512500000000003</v>
      </c>
      <c r="H65" s="20">
        <f>H36-H63</f>
        <v>42.014583333333334</v>
      </c>
      <c r="I65" s="20">
        <f>I36-I63</f>
        <v>57.516666666666666</v>
      </c>
      <c r="J65" s="20">
        <f>J36-J63</f>
        <v>73.018749999999997</v>
      </c>
      <c r="K65" s="20">
        <f>K36-K63</f>
        <v>88.520833333333329</v>
      </c>
      <c r="L65" s="20">
        <f>L36-L63</f>
        <v>104.02291666666667</v>
      </c>
      <c r="M65" s="20">
        <f>M36-M63</f>
        <v>119.52500000000001</v>
      </c>
      <c r="N65" s="20">
        <f>N36-N63</f>
        <v>261.16249999999991</v>
      </c>
    </row>
    <row r="66" spans="1:14" x14ac:dyDescent="0.25">
      <c r="A66" s="3" t="s">
        <v>59</v>
      </c>
      <c r="B66" s="20">
        <f>B65</f>
        <v>-200.99791666666667</v>
      </c>
      <c r="C66" s="20">
        <f>B66+C65</f>
        <v>-236.49375000000001</v>
      </c>
      <c r="D66" s="20">
        <f t="shared" ref="D66:M66" si="17">C66+D65</f>
        <v>-256.48750000000001</v>
      </c>
      <c r="E66" s="20">
        <f t="shared" si="17"/>
        <v>-260.97916666666669</v>
      </c>
      <c r="F66" s="20">
        <f t="shared" si="17"/>
        <v>-249.96875</v>
      </c>
      <c r="G66" s="20">
        <f t="shared" si="17"/>
        <v>-223.45625000000001</v>
      </c>
      <c r="H66" s="20">
        <f t="shared" si="17"/>
        <v>-181.44166666666666</v>
      </c>
      <c r="I66" s="20">
        <f t="shared" si="17"/>
        <v>-123.925</v>
      </c>
      <c r="J66" s="20">
        <f t="shared" si="17"/>
        <v>-50.90625</v>
      </c>
      <c r="K66" s="20">
        <f t="shared" si="17"/>
        <v>37.614583333333329</v>
      </c>
      <c r="L66" s="20">
        <f t="shared" si="17"/>
        <v>141.63749999999999</v>
      </c>
      <c r="M66" s="20">
        <f t="shared" si="17"/>
        <v>261.16250000000002</v>
      </c>
      <c r="N66" s="3"/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Galinato</dc:creator>
  <cp:lastModifiedBy>John Galinato</cp:lastModifiedBy>
  <dcterms:created xsi:type="dcterms:W3CDTF">2026-04-12T16:10:40Z</dcterms:created>
  <dcterms:modified xsi:type="dcterms:W3CDTF">2026-05-17T17:09:08Z</dcterms:modified>
</cp:coreProperties>
</file>