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340" windowHeight="9390" activeTab="0"/>
  </bookViews>
  <sheets>
    <sheet name="South Boston BGCB" sheetId="1" r:id="rId1"/>
    <sheet name="Charlestown" sheetId="2" r:id="rId2"/>
    <sheet name="Museum of Science Clubhouse" sheetId="3" r:id="rId3"/>
  </sheets>
  <definedNames>
    <definedName name="_xlnm.Print_Area" localSheetId="1">'Charlestown'!$A$9:$AB$16</definedName>
  </definedNames>
  <calcPr fullCalcOnLoad="1"/>
</workbook>
</file>

<file path=xl/comments3.xml><?xml version="1.0" encoding="utf-8"?>
<comments xmlns="http://schemas.openxmlformats.org/spreadsheetml/2006/main">
  <authors>
    <author>Development </author>
  </authors>
  <commentList>
    <comment ref="Z17" authorId="0">
      <text>
        <r>
          <rPr>
            <sz val="10"/>
            <rFont val="Tahoma"/>
            <family val="2"/>
          </rPr>
          <t xml:space="preserve">Total # of kids introduced to the project is calculated automatically when B or G is entered.
</t>
        </r>
      </text>
    </comment>
    <comment ref="AC27" authorId="0">
      <text>
        <r>
          <rPr>
            <sz val="10"/>
            <rFont val="Tahoma"/>
            <family val="2"/>
          </rPr>
          <t>Number of students who attended more than 3 workshops</t>
        </r>
      </text>
    </comment>
    <comment ref="AC28" authorId="0">
      <text>
        <r>
          <rPr>
            <sz val="10"/>
            <rFont val="Tahoma"/>
            <family val="2"/>
          </rPr>
          <t>Number of girls who attended more than 3 workshops.</t>
        </r>
      </text>
    </comment>
    <comment ref="C15" authorId="0">
      <text>
        <r>
          <rPr>
            <sz val="10"/>
            <rFont val="Tahoma"/>
            <family val="2"/>
          </rPr>
          <t xml:space="preserve">If there is a teacher and a mentor working for 2.5 hours to  prepare for and manage a single 2 hour workshop, then the number of  teacher hours = 5. </t>
        </r>
      </text>
    </comment>
    <comment ref="AA17" authorId="0">
      <text>
        <r>
          <rPr>
            <sz val="10"/>
            <rFont val="Tahoma"/>
            <family val="2"/>
          </rPr>
          <t>% girls of all students introduced</t>
        </r>
      </text>
    </comment>
    <comment ref="B9" authorId="0">
      <text>
        <r>
          <rPr>
            <sz val="10"/>
            <rFont val="Tahoma"/>
            <family val="2"/>
          </rPr>
          <t>Enter name, age, B for Boy or G for Girl.
A new student is automatically detected when B or G is entered.
If more that 20 students are introduced to the project, place the curson on the letter at the top of the  column corresponding to the last student.  Click on Insert, Row.   Then copy the column of the last student onto the inserted column.  Replace copy.   If this proceedure is not followed, summary information will not be generated automatically and accurately.</t>
        </r>
        <r>
          <rPr>
            <sz val="8"/>
            <rFont val="Tahoma"/>
            <family val="0"/>
          </rPr>
          <t xml:space="preserve">
</t>
        </r>
      </text>
    </comment>
    <comment ref="B10" authorId="0">
      <text>
        <r>
          <rPr>
            <sz val="8"/>
            <rFont val="Tahoma"/>
            <family val="0"/>
          </rPr>
          <t xml:space="preserve">You should only enter data in white cells.
</t>
        </r>
      </text>
    </comment>
    <comment ref="B11" authorId="0">
      <text>
        <r>
          <rPr>
            <sz val="10"/>
            <rFont val="Tahoma"/>
            <family val="2"/>
          </rPr>
          <t>Describe briefly what each student did in each workshop.  The spreadsheet will detect the text entered and count that student as attending that workshop.  Summary information is generated automatically.</t>
        </r>
        <r>
          <rPr>
            <sz val="8"/>
            <rFont val="Tahoma"/>
            <family val="0"/>
          </rPr>
          <t xml:space="preserve">
</t>
        </r>
      </text>
    </comment>
    <comment ref="B12" authorId="0">
      <text>
        <r>
          <rPr>
            <sz val="10"/>
            <rFont val="Tahoma"/>
            <family val="2"/>
          </rPr>
          <t>Enter the number of teachers in each workshop times the hours spent preparing and teaching that workshop.  One goal is to show that the program is scalable.  To accomplish this we need to make the teacher to student hour ratio relatively low.</t>
        </r>
        <r>
          <rPr>
            <sz val="8"/>
            <rFont val="Tahoma"/>
            <family val="0"/>
          </rPr>
          <t xml:space="preserve">
</t>
        </r>
      </text>
    </comment>
    <comment ref="AC26" authorId="0">
      <text>
        <r>
          <rPr>
            <sz val="10"/>
            <rFont val="Tahoma"/>
            <family val="2"/>
          </rPr>
          <t xml:space="preserve"># parents who supported their child
</t>
        </r>
      </text>
    </comment>
    <comment ref="AC25" authorId="0">
      <text>
        <r>
          <rPr>
            <sz val="10"/>
            <rFont val="Tahoma"/>
            <family val="2"/>
          </rPr>
          <t># students who did independent work</t>
        </r>
        <r>
          <rPr>
            <b/>
            <sz val="10"/>
            <rFont val="Tahoma"/>
            <family val="2"/>
          </rPr>
          <t xml:space="preserve">
</t>
        </r>
      </text>
    </comment>
    <comment ref="AA28" authorId="0">
      <text>
        <r>
          <rPr>
            <sz val="10"/>
            <rFont val="Tahoma"/>
            <family val="2"/>
          </rPr>
          <t>% of girls attending 3 or more workshops.</t>
        </r>
      </text>
    </comment>
    <comment ref="Z29" authorId="0">
      <text>
        <r>
          <rPr>
            <sz val="10"/>
            <rFont val="Tahoma"/>
            <family val="2"/>
          </rPr>
          <t>Total number of attendances including multiple attendances by one student.</t>
        </r>
      </text>
    </comment>
    <comment ref="G9" authorId="0">
      <text>
        <r>
          <rPr>
            <sz val="10"/>
            <rFont val="Tahoma"/>
            <family val="2"/>
          </rPr>
          <t>1 teacher hour that results in 5 student hours would be comparable to other specialized training.</t>
        </r>
      </text>
    </comment>
    <comment ref="G8" authorId="0">
      <text>
        <r>
          <rPr>
            <sz val="10"/>
            <rFont val="Tahoma"/>
            <family val="2"/>
          </rPr>
          <t>An ultimate goal is to inspire students to pursue building on their own time.   We believe that 30% would be comparable to other activities such as Photoshop, Cakewalk, piano lessons,  or even soccer.</t>
        </r>
        <r>
          <rPr>
            <sz val="8"/>
            <rFont val="Tahoma"/>
            <family val="0"/>
          </rPr>
          <t xml:space="preserve">
</t>
        </r>
      </text>
    </comment>
    <comment ref="G7" authorId="0">
      <text>
        <r>
          <rPr>
            <sz val="10"/>
            <rFont val="Tahoma"/>
            <family val="2"/>
          </rPr>
          <t>Engaging 30% of girls in the process of building would be an interesting result.</t>
        </r>
      </text>
    </comment>
    <comment ref="G6" authorId="0">
      <text>
        <r>
          <rPr>
            <sz val="10"/>
            <rFont val="Tahoma"/>
            <family val="2"/>
          </rPr>
          <t>Engaging 30% of students in the process of building would be an interesting result.</t>
        </r>
      </text>
    </comment>
    <comment ref="G4" authorId="0">
      <text>
        <r>
          <rPr>
            <sz val="10"/>
            <rFont val="Tahoma"/>
            <family val="2"/>
          </rPr>
          <t>At least 5 students should be introduced to the project to get a reasonable teacher to student ratio.  Introducing more than 10 may be difficult unless the students are experienced and well disciplined.</t>
        </r>
      </text>
    </comment>
  </commentList>
</comments>
</file>

<file path=xl/sharedStrings.xml><?xml version="1.0" encoding="utf-8"?>
<sst xmlns="http://schemas.openxmlformats.org/spreadsheetml/2006/main" count="374" uniqueCount="247">
  <si>
    <t>Age</t>
  </si>
  <si>
    <t>Dec SB</t>
  </si>
  <si>
    <t>Jan 18 CT</t>
  </si>
  <si>
    <t>Jan 25 SB</t>
  </si>
  <si>
    <t>Feb 1 SB</t>
  </si>
  <si>
    <t>Feb 8 CT</t>
  </si>
  <si>
    <t>Greg</t>
  </si>
  <si>
    <t>Taylor</t>
  </si>
  <si>
    <t>Ryan</t>
  </si>
  <si>
    <t>Coleen</t>
  </si>
  <si>
    <t>Juan</t>
  </si>
  <si>
    <t>Designed #'s</t>
  </si>
  <si>
    <t>Built rising moon mechanism</t>
  </si>
  <si>
    <t>Built #'s from junk</t>
  </si>
  <si>
    <t>Designed signs</t>
  </si>
  <si>
    <t>Built bell mechanism</t>
  </si>
  <si>
    <t>At home commitment</t>
  </si>
  <si>
    <t>At home commitments include:</t>
  </si>
  <si>
    <t>Buying a glue gun, LEGO supplies or tools</t>
  </si>
  <si>
    <t>Continuing a project started at the clubhouse</t>
  </si>
  <si>
    <t>Parental involvement</t>
  </si>
  <si>
    <t>Parental Involvement includes:</t>
  </si>
  <si>
    <t>Collecting junk</t>
  </si>
  <si>
    <t>Attending a weekend workshop</t>
  </si>
  <si>
    <t>Attending the final presentation</t>
  </si>
  <si>
    <t>Collecting Junk</t>
  </si>
  <si>
    <t>Goals:</t>
  </si>
  <si>
    <t>Clubhouse</t>
  </si>
  <si>
    <t>SB</t>
  </si>
  <si>
    <t>Summary</t>
  </si>
  <si>
    <t>Average age</t>
  </si>
  <si>
    <t>% girls</t>
  </si>
  <si>
    <t>% girls that attended at least 3 workshops</t>
  </si>
  <si>
    <t>% kids that continued interest beyond clubhouse</t>
  </si>
  <si>
    <t>% kids who had parental support</t>
  </si>
  <si>
    <t># kids served</t>
  </si>
  <si>
    <t>% kids that attended at least 3 workshops</t>
  </si>
  <si>
    <t>Toal workshop hours</t>
  </si>
  <si>
    <t>1) Engage a high percentage of kids (especially girls) and their parents in building.</t>
  </si>
  <si>
    <t>2) Develop a program that is worthy of media attention.</t>
  </si>
  <si>
    <t>Other ideas ???</t>
  </si>
  <si>
    <r>
      <t xml:space="preserve">3) Develop a workshop program that is scalable. </t>
    </r>
    <r>
      <rPr>
        <sz val="10"/>
        <color indexed="10"/>
        <rFont val="Arial"/>
        <family val="2"/>
      </rPr>
      <t xml:space="preserve"> (??? What data can we collect to show this ???)</t>
    </r>
  </si>
  <si>
    <t>Built wild thing, got burned</t>
  </si>
  <si>
    <t>Designed signs and wild thing</t>
  </si>
  <si>
    <t>Brought examples.  Very little structure or attempt to focus kids other than on the general ideas of building any of 4 mechanisms and desitning wild things.  Required intense mentoring.  Danielle, Carolina and John.</t>
  </si>
  <si>
    <t>Brought examples.  Tried to keep everyone on the same task … I.e.design eyes, draw slogans.  Kids seemed to work a little more independently.  Danielle, Carolina and John.</t>
  </si>
  <si>
    <t>Workshop strategy</t>
  </si>
  <si>
    <t>Brought examples.  Everyone started together.  Presented a BIY drawing lesson from the computer on coloring.  Everyone started a lab book.  Broke into teams to build clock #'s, signs, and mechanisms.  Kids seemed to work a little more independently.  Carolina and John.</t>
  </si>
  <si>
    <t>Programmed and built a new nuthead</t>
  </si>
  <si>
    <t>Kersten</t>
  </si>
  <si>
    <t>Kevin M.</t>
  </si>
  <si>
    <t>Ryan O</t>
  </si>
  <si>
    <t>Steven</t>
  </si>
  <si>
    <t>Kevin B</t>
  </si>
  <si>
    <t>Nicco</t>
  </si>
  <si>
    <t>Built wild thing</t>
  </si>
  <si>
    <t>Robert</t>
  </si>
  <si>
    <t>Programmed and built gear train</t>
  </si>
  <si>
    <t>Programmed and ???</t>
  </si>
  <si>
    <t>Programmed and added to wild thing</t>
  </si>
  <si>
    <t>Programmed and built fixed rising sun mechanism</t>
  </si>
  <si>
    <t>Reviewed Lab book work, Designed lab book cover, drew expressions, drew flow chart logic, programmed and built gear train and wild things.</t>
  </si>
  <si>
    <t>Attendance</t>
  </si>
  <si>
    <t>Total</t>
  </si>
  <si>
    <t>Toal workshop member hours</t>
  </si>
  <si>
    <t>Names</t>
  </si>
  <si>
    <r>
      <t xml:space="preserve">Thoughts: </t>
    </r>
    <r>
      <rPr>
        <sz val="10"/>
        <rFont val="Arial"/>
        <family val="0"/>
      </rPr>
      <t xml:space="preserve"> Present ideas for wild things, mechanisms and clocks. Show how materials can be used creatively. Challenge students to collect and sort materials. Set the goal. Set project guidelines.Present the safe use of a hot glue gun. </t>
    </r>
    <r>
      <rPr>
        <b/>
        <sz val="10"/>
        <rFont val="Arial"/>
        <family val="2"/>
      </rPr>
      <t xml:space="preserve">Action: </t>
    </r>
    <r>
      <rPr>
        <sz val="10"/>
        <rFont val="Arial"/>
        <family val="0"/>
      </rPr>
      <t xml:space="preserve"> Open ended, uninhibited exploration of materials. Build a nut head character. Start a lab book. Present work. Clean up.</t>
    </r>
  </si>
  <si>
    <t>Wkshop 4</t>
  </si>
  <si>
    <t>Wkshop 5</t>
  </si>
  <si>
    <r>
      <t xml:space="preserve">Thoughts: </t>
    </r>
    <r>
      <rPr>
        <sz val="10"/>
        <rFont val="Arial"/>
        <family val="2"/>
      </rPr>
      <t xml:space="preserve">Review problem, goal, materials, and solution components.  Memorize tool rules.  Analyze strategies for solving complex problems.  Define mechanical and control components of solutions. </t>
    </r>
    <r>
      <rPr>
        <b/>
        <sz val="10"/>
        <rFont val="Arial"/>
        <family val="2"/>
      </rPr>
      <t>Action</t>
    </r>
    <r>
      <rPr>
        <sz val="10"/>
        <rFont val="Arial"/>
        <family val="2"/>
      </rPr>
      <t>: Build solution components.  Update lab book. Present work. Clean up.</t>
    </r>
  </si>
  <si>
    <r>
      <t xml:space="preserve">Thoughts: </t>
    </r>
    <r>
      <rPr>
        <sz val="10"/>
        <rFont val="Arial"/>
        <family val="2"/>
      </rPr>
      <t xml:space="preserve">Review problem, goal, building strategy and solution. Present mechanical modules.  Present examples of weak vs. solid construction solutions.  Present examples of how weight impacts speed, power and reliability.  </t>
    </r>
    <r>
      <rPr>
        <b/>
        <sz val="10"/>
        <rFont val="Arial"/>
        <family val="2"/>
      </rPr>
      <t xml:space="preserve">Action:  </t>
    </r>
    <r>
      <rPr>
        <sz val="10"/>
        <rFont val="Arial"/>
        <family val="2"/>
      </rPr>
      <t>Build solution components. Update lab book.  Present work.  Clean up.</t>
    </r>
  </si>
  <si>
    <t>Charlestown Clubhouse Workshop Data</t>
  </si>
  <si>
    <t>Bradfor Mei</t>
  </si>
  <si>
    <t>Megan Collins</t>
  </si>
  <si>
    <t>Katrin</t>
  </si>
  <si>
    <t>Nicole Ramsden</t>
  </si>
  <si>
    <t>Scott Ramsden</t>
  </si>
  <si>
    <t>Ryan Collins</t>
  </si>
  <si>
    <t>Completed Wild Thing quickly then took on role as photographer</t>
  </si>
  <si>
    <t>Theo Bogard</t>
  </si>
  <si>
    <t>More interested in Legos than making Wild Thing</t>
  </si>
  <si>
    <t>Vance Johnson</t>
  </si>
  <si>
    <t>Not interested in Wild Thing, began to construct Lego but got easily frustrated and bored</t>
  </si>
  <si>
    <t>Anthony Bogard</t>
  </si>
  <si>
    <t>Came late.  Became mentor to Bradford.  Together they built a module from the BIY site.   Very focused.</t>
  </si>
  <si>
    <t>Short attention span.  May have stolen other members parts to finish his own Wild Thing due to frustration.</t>
  </si>
  <si>
    <t>Completed intricate Wild Thing with lots of one-on-one help from John.  Copied John's example eyes almost exactly but showed own creativity and good coloring skills</t>
  </si>
  <si>
    <t>Attended but more focused on Legos</t>
  </si>
  <si>
    <t>Juan Carlos Rivera</t>
  </si>
  <si>
    <t>Completed Wild Thing without much mentor help.</t>
  </si>
  <si>
    <t>Michael Ochoa</t>
  </si>
  <si>
    <t>Very meticulous about creating Wild Thing - finding right parts and such.</t>
  </si>
  <si>
    <t>Came VERY late.</t>
  </si>
  <si>
    <t>Linda Youngman</t>
  </si>
  <si>
    <t>Too young for this kind of project.  Needed almost continuous mentor help and left after an hour.</t>
  </si>
  <si>
    <t>Lydia Sanford</t>
  </si>
  <si>
    <t>Drew Cunningham</t>
  </si>
  <si>
    <t>Also a bit too young, but very excited to be part of program.  Didn't grasp some of the practicality of creating a wild thing from the materials.</t>
  </si>
  <si>
    <t>Independantly and quickly created her own Wild Thing but bored quickly afterwards while others were still working.</t>
  </si>
  <si>
    <t>Seynola Headley</t>
  </si>
  <si>
    <t>Brian Callahan</t>
  </si>
  <si>
    <t>Henry (Harry Potter)</t>
  </si>
  <si>
    <t>Very worried about creating Lego before creating Wild Thing and having enough time.  Got very possessive of Legos when someone took a piece he was using.</t>
  </si>
  <si>
    <t>As a "teen", worked mostly on own, but often had questions for mentors and got very frustrated when they couldn't help right away.  Used Lego Constructopedia to build mechanism.</t>
  </si>
  <si>
    <t>Matthew Cunningham</t>
  </si>
  <si>
    <t>Wanted to stay longer.</t>
  </si>
  <si>
    <t>Cameron Smith</t>
  </si>
  <si>
    <t>Came back.</t>
  </si>
  <si>
    <t>Started on own but needed lots of prompting to finish.  Then tasked with Deb (mentor) to create module from site.  Distracted by chaos of the room.  Lack of focus but then didn't want to leave.</t>
  </si>
  <si>
    <t xml:space="preserve">1/12/2002 - Workshop 1 </t>
  </si>
  <si>
    <t>2/8/2002 - Workshop 1 retry</t>
  </si>
  <si>
    <t>Avg Age</t>
  </si>
  <si>
    <t>% Girls</t>
  </si>
  <si>
    <t>South Boston Boy and Girls Clubhouse Workshop Data</t>
  </si>
  <si>
    <t>Had a cold and a bad day.</t>
  </si>
  <si>
    <t>Built gear train</t>
  </si>
  <si>
    <t>Programmed RCX</t>
  </si>
  <si>
    <t>Built Wild thing and signs</t>
  </si>
  <si>
    <t>% girls attending at least 3 sessions</t>
  </si>
  <si>
    <t>B</t>
  </si>
  <si>
    <t>G</t>
  </si>
  <si>
    <t>Boy / Girl</t>
  </si>
  <si>
    <t>Teacher / student hour ratio</t>
  </si>
  <si>
    <t>Teacher Preparation Meeting</t>
  </si>
  <si>
    <t>Workshop plan</t>
  </si>
  <si>
    <t>Workshop hours</t>
  </si>
  <si>
    <t>Instructions:</t>
  </si>
  <si>
    <t>Entering a new student</t>
  </si>
  <si>
    <t xml:space="preserve">Student </t>
  </si>
  <si>
    <t>Entering attendance</t>
  </si>
  <si>
    <t>Entering teacher time</t>
  </si>
  <si>
    <t>Teacher hours</t>
  </si>
  <si>
    <t>Exhibit attendance</t>
  </si>
  <si>
    <t># students introduced to the project</t>
  </si>
  <si>
    <t>% students attending at least 3 sessions</t>
  </si>
  <si>
    <t>Sub Totals</t>
  </si>
  <si>
    <t>Jane Smith</t>
  </si>
  <si>
    <t>John Doe</t>
  </si>
  <si>
    <t>Workshop 1</t>
  </si>
  <si>
    <t>Workshop 2</t>
  </si>
  <si>
    <t>Workshop 3</t>
  </si>
  <si>
    <t>Workshop 4</t>
  </si>
  <si>
    <t>Workshop 5</t>
  </si>
  <si>
    <t>Created lab book</t>
  </si>
  <si>
    <t>Redesigned lab book cover.  Designed clock numbers</t>
  </si>
  <si>
    <t xml:space="preserve"> Building with their kids</t>
  </si>
  <si>
    <r>
      <t xml:space="preserve">Thoughts: </t>
    </r>
    <r>
      <rPr>
        <sz val="10"/>
        <rFont val="Arial"/>
        <family val="0"/>
      </rPr>
      <t xml:space="preserve"> Review: Present ideas for wild things, mechanisms and clocks. Show how materials can be used creatively. Challenge students to collect and sort materials.  Set the goal. Set project guidelines.  Present the safe use of a hot glue gun.  Memorize the tool rules.     </t>
    </r>
    <r>
      <rPr>
        <b/>
        <sz val="10"/>
        <rFont val="Arial"/>
        <family val="2"/>
      </rPr>
      <t xml:space="preserve">Action: </t>
    </r>
    <r>
      <rPr>
        <sz val="10"/>
        <rFont val="Arial"/>
        <family val="0"/>
      </rPr>
      <t xml:space="preserve">  Do the Build-It-Yourself drawing exercises.  Redesign the cover of the lab book using drawing tips presented.  Build numbers and wild things using the design tips presented.   Present differences between  work done in unstructured Workshop 1 and structured Workshop 2. Clean up.</t>
    </r>
  </si>
  <si>
    <r>
      <t>Thoughts:</t>
    </r>
    <r>
      <rPr>
        <sz val="10"/>
        <rFont val="Arial"/>
        <family val="2"/>
      </rPr>
      <t xml:space="preserve"> Review problem, goal and solution ideas. Recite tool rules.  Show how materials can be used creatively. Challenge students to collect and sort materials. Show examples of how ideas can be sold. Present mechanical modules.  </t>
    </r>
    <r>
      <rPr>
        <b/>
        <sz val="10"/>
        <rFont val="Arial"/>
        <family val="2"/>
      </rPr>
      <t>Action:</t>
    </r>
    <r>
      <rPr>
        <sz val="10"/>
        <rFont val="Arial"/>
        <family val="2"/>
      </rPr>
      <t xml:space="preserve"> Complete drawing exercises. Challenge students to write slogans, decorate signs and build components that promote their solutions. Update lab book.  Present work. Clean up.</t>
    </r>
  </si>
  <si>
    <t>Entering data</t>
  </si>
  <si>
    <t>3) Develop a workshop program that is scalable.</t>
  </si>
  <si>
    <t>Museum of Science Computer Clubhouse (Mar - Apr 2002)</t>
  </si>
  <si>
    <t>Teacher Prep</t>
  </si>
  <si>
    <t>Wkshop 1</t>
  </si>
  <si>
    <t>Wkshop 2</t>
  </si>
  <si>
    <t>Wkshope 3</t>
  </si>
  <si>
    <t>Exhibit</t>
  </si>
  <si>
    <t>Independent commitment</t>
  </si>
  <si>
    <t>Total workshops attended</t>
  </si>
  <si>
    <t>Girls attending 3+ workshops</t>
  </si>
  <si>
    <t>Parental support</t>
  </si>
  <si>
    <t>Independent Commitment</t>
  </si>
  <si>
    <t>Parental Support</t>
  </si>
  <si>
    <r>
      <t xml:space="preserve">Teacher Preparation: </t>
    </r>
    <r>
      <rPr>
        <sz val="10"/>
        <rFont val="Arial"/>
        <family val="2"/>
      </rPr>
      <t>Teachers should create an example of a clock to inspire the students including mounting the clock, collecting junk, building clock numbers from collected junk, creating a wild thing, building a mechanism, designing a slogan sign, and programming the RCX.</t>
    </r>
  </si>
  <si>
    <r>
      <t xml:space="preserve">Exhibit: </t>
    </r>
    <r>
      <rPr>
        <sz val="10"/>
        <rFont val="Arial"/>
        <family val="2"/>
      </rPr>
      <t>Students present the problem, goal and solution.</t>
    </r>
  </si>
  <si>
    <t>Workshop Notes</t>
  </si>
  <si>
    <t>% students initiating work on their own time</t>
  </si>
  <si>
    <t>% girls introduced to the project</t>
  </si>
  <si>
    <t>Mar 9 BotFest</t>
  </si>
  <si>
    <t>In a bad mood</t>
  </si>
  <si>
    <t>Presented</t>
  </si>
  <si>
    <t>Botfest</t>
  </si>
  <si>
    <t xml:space="preserve">Kids not ready to explain their work in detail to a live audience.  RCX doesn't work and it's very frustrating.  Game programming is much more popular than RCX programming.  Building is still too difficult … finding parts is hard.  No evidence of kids wanting to edit or improve solutions.  Some kids want to do their own thing immediately and it turns out to be poorly designed.    4 team members came, 4 new members came. No one is collecting junk.  No one is  working at home.  Some interest from new members to build new modules.  Many like to trigger the clock display.  Perhaps we need to sign up kids who have a focused interest.  Perhaps we need to have artists, mechanical engineers and computer programmers present ongoing lessons via a live Webcast.  </t>
  </si>
  <si>
    <t>Boy =1, Girl = 2</t>
  </si>
  <si>
    <t>did not attend</t>
  </si>
  <si>
    <t>Feb - April 2002</t>
  </si>
  <si>
    <t>Samantha Marshall</t>
  </si>
  <si>
    <t>Kainoa Colehouse</t>
  </si>
  <si>
    <t>Johnny</t>
  </si>
  <si>
    <t>Gio</t>
  </si>
  <si>
    <t>Hanna</t>
  </si>
  <si>
    <t>General Comments</t>
  </si>
  <si>
    <t># of Adults</t>
  </si>
  <si>
    <r>
      <t xml:space="preserve">Thoughts: </t>
    </r>
    <r>
      <rPr>
        <sz val="10"/>
        <rFont val="Arial"/>
        <family val="0"/>
      </rPr>
      <t xml:space="preserve"> Present ideas for wild things, mechanisms and clocks. Show how materials can be used creatively. Challenge students to collect and sort materials. Set the goal. Set project guidelines.Present the safe use of a hot glue gun. </t>
    </r>
    <r>
      <rPr>
        <b/>
        <sz val="10"/>
        <rFont val="Arial"/>
        <family val="2"/>
      </rPr>
      <t xml:space="preserve">Action: </t>
    </r>
    <r>
      <rPr>
        <sz val="10"/>
        <rFont val="Arial"/>
        <family val="0"/>
      </rPr>
      <t xml:space="preserve"> Open ended,</t>
    </r>
  </si>
  <si>
    <t>Attended and became glue gun man helping younger members.</t>
  </si>
  <si>
    <t>3 (Deb &amp; Adetunji)</t>
  </si>
  <si>
    <t>2/15/2002 With Carolina and three of her finished participants</t>
  </si>
  <si>
    <t xml:space="preserve">attended and stayed entire session working with Anthony </t>
  </si>
  <si>
    <t>did not attend - told me outright she didn't want to come anymore</t>
  </si>
  <si>
    <t>Attended but left early to do other program in club.</t>
  </si>
  <si>
    <t>Worked with Danielle one-on-one trying to replicate one of Carolina's mechanisms.</t>
  </si>
  <si>
    <t>came but left after drawing session</t>
  </si>
  <si>
    <t>Stayed to work with Deb.  Needed Deb to work with her one-on-one all the time</t>
  </si>
  <si>
    <t>left quickly and tried to take others with him.  Easily bored during drawing session</t>
  </si>
  <si>
    <t>Samantha Marshall (9) also attended and has attended other Computer Clubhouse events, so she'd be a good member to try and reinvite back.</t>
  </si>
  <si>
    <t>There was a group of new participants who came but then left after only a half hour because they wanted to go to other event going on in the club.  These kids did not go to future sessions, including: Marcus Diaz(9), Sara Hertel (11), Jimmy Libby (9),  an</t>
  </si>
  <si>
    <t>3/1/2002 First session held in Green St Computer Room (2/22 - sick)</t>
  </si>
  <si>
    <t>Started consturcting his "satellite" but had a bad reaction (crying) when a new participant took apart his mechanism</t>
  </si>
  <si>
    <t>Attended and worked on his own mechanism.  Not interested in Constructopedia.</t>
  </si>
  <si>
    <t>did not attend - sick</t>
  </si>
  <si>
    <t>did not attend - suspended from Club for discinplinary issue not related to this program</t>
  </si>
  <si>
    <t>Acted as Teen mentor.  Good with one-on-one interactions but at a loss at getting started with crowd of new participants</t>
  </si>
  <si>
    <t>did not attend - brother was sick</t>
  </si>
  <si>
    <t>came late and finished mechanism without using Constructopedia or example.  Stayed later to help clean up and loved adding different Wild Things to his mechanism.</t>
  </si>
  <si>
    <t>attended</t>
  </si>
  <si>
    <t>Attended for first time and worked with gears.</t>
  </si>
  <si>
    <t>Came in and resisted peer pressure to leave once got started building.</t>
  </si>
  <si>
    <t>This session was an almost new Workshop 1 because it was very walk in and see what we're doing.  I didn't take attendance because the flow in and out was intense but did take note of returning participants and handed out journals.  Created several Wild Th</t>
  </si>
  <si>
    <t>2 (but Deb came in halfway through)</t>
  </si>
  <si>
    <t>3/8/2002 Workshop 3</t>
  </si>
  <si>
    <t>Kept working on satellite but didn't really improve its structure.  May need one-on-one to progress.</t>
  </si>
  <si>
    <t>Great with experimenting with mechanism.  Less frustrated with sharing materials.  Great mentor to other newer participants.  Brought father up to see his creation (great outcome!)</t>
  </si>
  <si>
    <t>Came back after long absence from club.   Needed one-on-one help the entire session with Deb.  Not great working with other participants especially brother.  Needs help working more independantly.</t>
  </si>
  <si>
    <t>Only interested in using laptop.  Wanted to look on internet for Lego projects.  Not interested in working with other participants on mechanisms.</t>
  </si>
  <si>
    <t>did not attend (probably because event was not in Teen Center)</t>
  </si>
  <si>
    <t>Acted as Teen mentor.  Good with one-on-one interactions but at a loss at getting started with crowd of new participants.  Wanted to leave several times but was willing to help when given a task.</t>
  </si>
  <si>
    <t>Finished up mechanism quickly but was willing to work with new participant to add more movement to his mechanism.</t>
  </si>
  <si>
    <t>Attended but not interested in building mechanism or new Wild Thing</t>
  </si>
  <si>
    <t>Worked alone in corner of room.  Created complicated gear mechanism from scratch.  Needs help with creating stability.  Complained of noise in room hurting his concentration.</t>
  </si>
  <si>
    <t>Worked with Kainoa in corner but really just wanted his progress.</t>
  </si>
  <si>
    <t>New participant but very intent on making detailed Wild Thing then had no problem pushing into a boy dominated table to start working with Legos.</t>
  </si>
  <si>
    <t>This session was better because of returning participants but needed more adult or teen mentors work with newer participants.  Many of the boys had issues sharing motors and bricks.  Need more computers running Constructopedia.  See photographs.</t>
  </si>
  <si>
    <r>
      <t>Thoughts:</t>
    </r>
    <r>
      <rPr>
        <sz val="10"/>
        <rFont val="Arial"/>
        <family val="2"/>
      </rPr>
      <t xml:space="preserve"> Review problem, goal and solution ideas. Show how materials can be used creatively. Challenge students to collect and sort materials. Show examples of how ideas can be sold. Present mechanical modules.  </t>
    </r>
    <r>
      <rPr>
        <b/>
        <sz val="10"/>
        <rFont val="Arial"/>
        <family val="2"/>
      </rPr>
      <t>Action:</t>
    </r>
    <r>
      <rPr>
        <sz val="10"/>
        <rFont val="Arial"/>
        <family val="2"/>
      </rPr>
      <t xml:space="preserve"> Complete drawing exercises. Challe</t>
    </r>
  </si>
  <si>
    <t>3/15/02 Workshop 4</t>
  </si>
  <si>
    <r>
      <t xml:space="preserve">Thoughts: </t>
    </r>
    <r>
      <rPr>
        <sz val="10"/>
        <rFont val="Arial"/>
        <family val="2"/>
      </rPr>
      <t xml:space="preserve">Review problem, goal, materials, and solution components.  Memorize tool rules.  Analyze strategies for solving complex problems.  Define mechanical and control components of solutions. </t>
    </r>
    <r>
      <rPr>
        <b/>
        <sz val="10"/>
        <rFont val="Arial"/>
        <family val="2"/>
      </rPr>
      <t>Action</t>
    </r>
    <r>
      <rPr>
        <sz val="10"/>
        <rFont val="Arial"/>
        <family val="2"/>
      </rPr>
      <t>: Build solution components.  Update lab book. Presen</t>
    </r>
  </si>
  <si>
    <t>4/5/02 Exhibit</t>
  </si>
  <si>
    <t>Number</t>
  </si>
  <si>
    <t>Girls</t>
  </si>
  <si>
    <t>Boys</t>
  </si>
  <si>
    <t>Total teturned</t>
  </si>
  <si>
    <t>Girls returned</t>
  </si>
  <si>
    <t>Boys returned</t>
  </si>
  <si>
    <t>Total Members Introduced</t>
  </si>
  <si>
    <t>?</t>
  </si>
  <si>
    <t>% boys that attended at least 3 workshops</t>
  </si>
  <si>
    <t>Christine and Grandmother attended open house</t>
  </si>
  <si>
    <t>Mar 16, Sat, Open House</t>
  </si>
  <si>
    <t>Explained program</t>
  </si>
  <si>
    <t>Presented project</t>
  </si>
  <si>
    <t>Mar 14 evening programming session</t>
  </si>
  <si>
    <t>Programmed</t>
  </si>
  <si>
    <t xml:space="preserve">Programmed </t>
  </si>
  <si>
    <t>Worked on signs</t>
  </si>
  <si>
    <t>Built candy dispenser at his own initiative and presented project</t>
  </si>
  <si>
    <t>Chris</t>
  </si>
  <si>
    <t>Built car</t>
  </si>
  <si>
    <t>CT ?????</t>
  </si>
  <si>
    <t>Jan - Mar 2002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</si>
</sst>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m/d/yyyy"/>
    <numFmt numFmtId="169" formatCode="#\ ???/???"/>
    <numFmt numFmtId="170" formatCode="&quot;1 / &quot;0.0"/>
  </numFmts>
  <fonts count="11">
    <font>
      <sz val="10"/>
      <name val="Arial"/>
      <family val="0"/>
    </font>
    <font>
      <b/>
      <sz val="10"/>
      <name val="Arial"/>
      <family val="2"/>
    </font>
    <font>
      <sz val="10"/>
      <color indexed="10"/>
      <name val="Arial"/>
      <family val="2"/>
    </font>
    <font>
      <sz val="8"/>
      <name val="Arial"/>
      <family val="2"/>
    </font>
    <font>
      <u val="single"/>
      <sz val="10"/>
      <color indexed="12"/>
      <name val="Arial"/>
      <family val="0"/>
    </font>
    <font>
      <u val="single"/>
      <sz val="10"/>
      <color indexed="36"/>
      <name val="Arial"/>
      <family val="0"/>
    </font>
    <font>
      <sz val="8"/>
      <name val="Tahoma"/>
      <family val="0"/>
    </font>
    <font>
      <sz val="10"/>
      <name val="Tahoma"/>
      <family val="2"/>
    </font>
    <font>
      <b/>
      <sz val="8"/>
      <name val="Arial"/>
      <family val="2"/>
    </font>
    <font>
      <b/>
      <sz val="14"/>
      <name val="Arial"/>
      <family val="2"/>
    </font>
    <font>
      <b/>
      <sz val="10"/>
      <name val="Tahoma"/>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s>
  <borders count="1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1" xfId="0" applyBorder="1" applyAlignment="1">
      <alignment/>
    </xf>
    <xf numFmtId="0" fontId="0" fillId="0" borderId="1" xfId="0" applyBorder="1" applyAlignment="1">
      <alignment wrapText="1"/>
    </xf>
    <xf numFmtId="0" fontId="1" fillId="2" borderId="1" xfId="0" applyFont="1" applyFill="1" applyBorder="1" applyAlignment="1">
      <alignment/>
    </xf>
    <xf numFmtId="0" fontId="1" fillId="2" borderId="1" xfId="0" applyFont="1" applyFill="1" applyBorder="1" applyAlignment="1">
      <alignment wrapText="1"/>
    </xf>
    <xf numFmtId="0" fontId="1" fillId="3" borderId="1" xfId="0" applyFont="1" applyFill="1" applyBorder="1" applyAlignment="1">
      <alignment/>
    </xf>
    <xf numFmtId="0" fontId="1" fillId="3" borderId="0" xfId="0" applyFont="1" applyFill="1" applyAlignment="1">
      <alignment/>
    </xf>
    <xf numFmtId="0" fontId="1" fillId="3" borderId="2" xfId="0" applyFont="1" applyFill="1" applyBorder="1" applyAlignment="1">
      <alignment/>
    </xf>
    <xf numFmtId="0" fontId="0" fillId="3" borderId="3" xfId="0" applyFill="1" applyBorder="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0" fillId="0" borderId="1" xfId="0" applyBorder="1" applyAlignment="1">
      <alignment vertical="top" wrapText="1"/>
    </xf>
    <xf numFmtId="0" fontId="0" fillId="0" borderId="0" xfId="0" applyAlignment="1">
      <alignment vertical="top" wrapText="1"/>
    </xf>
    <xf numFmtId="0" fontId="1" fillId="0" borderId="1" xfId="0" applyFont="1" applyFill="1" applyBorder="1" applyAlignment="1">
      <alignment vertical="top" wrapText="1"/>
    </xf>
    <xf numFmtId="0" fontId="0" fillId="3" borderId="1" xfId="0" applyFill="1" applyBorder="1" applyAlignment="1">
      <alignment/>
    </xf>
    <xf numFmtId="0" fontId="1" fillId="2" borderId="1" xfId="0" applyFont="1" applyFill="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3" borderId="1" xfId="0" applyFont="1" applyFill="1" applyBorder="1" applyAlignment="1">
      <alignment wrapText="1"/>
    </xf>
    <xf numFmtId="16" fontId="1" fillId="2" borderId="1" xfId="0" applyNumberFormat="1" applyFont="1" applyFill="1" applyBorder="1" applyAlignment="1">
      <alignment vertical="top" wrapText="1"/>
    </xf>
    <xf numFmtId="0" fontId="1" fillId="3" borderId="2" xfId="0" applyFont="1" applyFill="1" applyBorder="1" applyAlignment="1">
      <alignment horizontal="right"/>
    </xf>
    <xf numFmtId="0" fontId="1" fillId="3" borderId="4" xfId="0" applyFont="1" applyFill="1" applyBorder="1" applyAlignment="1">
      <alignment horizontal="center"/>
    </xf>
    <xf numFmtId="0" fontId="1" fillId="4" borderId="1" xfId="0" applyFont="1" applyFill="1" applyBorder="1" applyAlignment="1">
      <alignment wrapText="1"/>
    </xf>
    <xf numFmtId="0" fontId="0" fillId="4" borderId="1" xfId="0" applyFill="1" applyBorder="1" applyAlignment="1">
      <alignment vertical="top" wrapText="1"/>
    </xf>
    <xf numFmtId="0" fontId="1" fillId="4" borderId="1" xfId="0" applyFont="1" applyFill="1" applyBorder="1" applyAlignment="1">
      <alignment/>
    </xf>
    <xf numFmtId="0" fontId="1" fillId="0" borderId="0" xfId="0" applyFont="1" applyFill="1" applyAlignment="1">
      <alignment wrapText="1"/>
    </xf>
    <xf numFmtId="0" fontId="1" fillId="0" borderId="0" xfId="0" applyFont="1" applyFill="1" applyAlignment="1">
      <alignment/>
    </xf>
    <xf numFmtId="0" fontId="1" fillId="3" borderId="1" xfId="0" applyFont="1" applyFill="1" applyBorder="1" applyAlignment="1">
      <alignment horizontal="left"/>
    </xf>
    <xf numFmtId="9" fontId="1" fillId="4" borderId="1" xfId="0" applyNumberFormat="1" applyFont="1" applyFill="1" applyBorder="1" applyAlignment="1">
      <alignment/>
    </xf>
    <xf numFmtId="0" fontId="0" fillId="4" borderId="1" xfId="0" applyFill="1" applyBorder="1" applyAlignment="1">
      <alignment/>
    </xf>
    <xf numFmtId="0" fontId="0" fillId="2" borderId="0" xfId="0" applyFill="1" applyAlignment="1">
      <alignment/>
    </xf>
    <xf numFmtId="0" fontId="1" fillId="2" borderId="0" xfId="0" applyFont="1" applyFill="1" applyAlignment="1">
      <alignment wrapText="1"/>
    </xf>
    <xf numFmtId="0" fontId="1" fillId="2" borderId="0" xfId="0" applyFont="1" applyFill="1" applyAlignment="1">
      <alignment/>
    </xf>
    <xf numFmtId="0" fontId="0" fillId="2" borderId="0" xfId="0" applyFill="1" applyAlignment="1">
      <alignment wrapText="1"/>
    </xf>
    <xf numFmtId="0" fontId="2" fillId="2" borderId="0" xfId="0" applyFont="1" applyFill="1" applyAlignment="1">
      <alignment/>
    </xf>
    <xf numFmtId="0" fontId="0" fillId="3" borderId="4" xfId="0" applyFill="1" applyBorder="1" applyAlignment="1">
      <alignment/>
    </xf>
    <xf numFmtId="0" fontId="0" fillId="2" borderId="0" xfId="0" applyFont="1" applyFill="1" applyAlignment="1">
      <alignment/>
    </xf>
    <xf numFmtId="0" fontId="0" fillId="2" borderId="0" xfId="0" applyFill="1" applyBorder="1" applyAlignment="1">
      <alignment/>
    </xf>
    <xf numFmtId="164" fontId="1" fillId="4" borderId="1" xfId="0" applyNumberFormat="1" applyFont="1" applyFill="1" applyBorder="1" applyAlignment="1">
      <alignment/>
    </xf>
    <xf numFmtId="0" fontId="9" fillId="2" borderId="0" xfId="0" applyFont="1" applyFill="1" applyAlignment="1">
      <alignment/>
    </xf>
    <xf numFmtId="0" fontId="1" fillId="5" borderId="1" xfId="0" applyFont="1" applyFill="1" applyBorder="1" applyAlignment="1">
      <alignment vertical="top" wrapText="1"/>
    </xf>
    <xf numFmtId="0" fontId="0" fillId="5" borderId="4" xfId="0" applyFill="1" applyBorder="1" applyAlignment="1">
      <alignment/>
    </xf>
    <xf numFmtId="0" fontId="0" fillId="5" borderId="3" xfId="0" applyFill="1" applyBorder="1" applyAlignment="1">
      <alignment/>
    </xf>
    <xf numFmtId="0" fontId="0" fillId="5" borderId="2" xfId="0" applyFont="1"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2" xfId="0" applyFill="1" applyBorder="1" applyAlignment="1">
      <alignment/>
    </xf>
    <xf numFmtId="0" fontId="0" fillId="5" borderId="1" xfId="0" applyFill="1" applyBorder="1" applyAlignment="1">
      <alignment/>
    </xf>
    <xf numFmtId="0" fontId="1" fillId="3" borderId="7" xfId="0" applyFont="1" applyFill="1" applyBorder="1" applyAlignment="1">
      <alignment horizontal="right" wrapText="1"/>
    </xf>
    <xf numFmtId="0" fontId="1" fillId="5" borderId="1" xfId="0" applyFont="1" applyFill="1" applyBorder="1" applyAlignment="1">
      <alignment horizontal="left" vertical="top" wrapText="1"/>
    </xf>
    <xf numFmtId="0" fontId="1" fillId="3" borderId="3" xfId="0" applyFont="1" applyFill="1" applyBorder="1" applyAlignment="1">
      <alignment/>
    </xf>
    <xf numFmtId="0" fontId="1" fillId="5" borderId="7" xfId="0" applyFont="1" applyFill="1" applyBorder="1" applyAlignment="1">
      <alignment vertical="top" wrapText="1"/>
    </xf>
    <xf numFmtId="0" fontId="1" fillId="3" borderId="8" xfId="0" applyFont="1" applyFill="1" applyBorder="1" applyAlignment="1">
      <alignment/>
    </xf>
    <xf numFmtId="0" fontId="1" fillId="2" borderId="0" xfId="0" applyFont="1" applyFill="1" applyBorder="1" applyAlignment="1">
      <alignment/>
    </xf>
    <xf numFmtId="0" fontId="1" fillId="3" borderId="9" xfId="0" applyFont="1" applyFill="1" applyBorder="1" applyAlignment="1">
      <alignment wrapText="1"/>
    </xf>
    <xf numFmtId="0" fontId="1" fillId="3" borderId="10" xfId="0" applyFont="1" applyFill="1" applyBorder="1" applyAlignment="1">
      <alignment/>
    </xf>
    <xf numFmtId="0" fontId="0" fillId="3" borderId="5" xfId="0" applyFill="1" applyBorder="1" applyAlignment="1">
      <alignment/>
    </xf>
    <xf numFmtId="0" fontId="1" fillId="3" borderId="3" xfId="0" applyFont="1" applyFill="1" applyBorder="1" applyAlignment="1">
      <alignment wrapText="1"/>
    </xf>
    <xf numFmtId="9" fontId="1" fillId="3" borderId="7" xfId="0" applyNumberFormat="1" applyFont="1" applyFill="1" applyBorder="1" applyAlignment="1">
      <alignment/>
    </xf>
    <xf numFmtId="0" fontId="1" fillId="3" borderId="11" xfId="0" applyFont="1" applyFill="1" applyBorder="1" applyAlignment="1">
      <alignment horizontal="left" wrapText="1"/>
    </xf>
    <xf numFmtId="0" fontId="1" fillId="3" borderId="5" xfId="0" applyFont="1" applyFill="1" applyBorder="1" applyAlignment="1">
      <alignment horizontal="right" wrapText="1"/>
    </xf>
    <xf numFmtId="0" fontId="1" fillId="4" borderId="2" xfId="0" applyFont="1" applyFill="1" applyBorder="1" applyAlignment="1">
      <alignment/>
    </xf>
    <xf numFmtId="9" fontId="1" fillId="4" borderId="2" xfId="0" applyNumberFormat="1" applyFont="1" applyFill="1" applyBorder="1" applyAlignment="1">
      <alignment/>
    </xf>
    <xf numFmtId="0" fontId="0" fillId="3" borderId="11" xfId="0" applyFill="1" applyBorder="1" applyAlignment="1">
      <alignment/>
    </xf>
    <xf numFmtId="0" fontId="1" fillId="3" borderId="8" xfId="0" applyFont="1" applyFill="1" applyBorder="1" applyAlignment="1">
      <alignment horizontal="left" wrapText="1"/>
    </xf>
    <xf numFmtId="0" fontId="0" fillId="4" borderId="3" xfId="0" applyFill="1" applyBorder="1" applyAlignment="1">
      <alignment vertical="top" wrapText="1"/>
    </xf>
    <xf numFmtId="0" fontId="1" fillId="5" borderId="11" xfId="0" applyFont="1" applyFill="1" applyBorder="1" applyAlignment="1">
      <alignment vertical="top" wrapText="1"/>
    </xf>
    <xf numFmtId="0" fontId="1" fillId="5" borderId="4" xfId="0" applyFont="1" applyFill="1" applyBorder="1" applyAlignment="1">
      <alignment wrapText="1"/>
    </xf>
    <xf numFmtId="0" fontId="1" fillId="5" borderId="3" xfId="0" applyFont="1" applyFill="1" applyBorder="1" applyAlignment="1">
      <alignment wrapText="1"/>
    </xf>
    <xf numFmtId="0" fontId="1" fillId="5" borderId="2" xfId="0" applyFont="1" applyFill="1" applyBorder="1" applyAlignment="1">
      <alignment horizontal="justify" vertical="top" wrapText="1"/>
    </xf>
    <xf numFmtId="0" fontId="1" fillId="5" borderId="11" xfId="0" applyFont="1" applyFill="1" applyBorder="1" applyAlignment="1">
      <alignment wrapText="1"/>
    </xf>
    <xf numFmtId="0" fontId="1" fillId="2" borderId="0" xfId="0" applyFont="1" applyFill="1" applyBorder="1" applyAlignment="1">
      <alignment wrapText="1"/>
    </xf>
    <xf numFmtId="0" fontId="1" fillId="0" borderId="7"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170" fontId="1" fillId="4" borderId="1" xfId="0" applyNumberFormat="1" applyFont="1" applyFill="1" applyBorder="1" applyAlignment="1">
      <alignment/>
    </xf>
    <xf numFmtId="16" fontId="1" fillId="0" borderId="7" xfId="0" applyNumberFormat="1" applyFont="1" applyFill="1" applyBorder="1" applyAlignment="1" applyProtection="1">
      <alignment vertical="top" wrapText="1"/>
      <protection locked="0"/>
    </xf>
    <xf numFmtId="16" fontId="1" fillId="0" borderId="1" xfId="0" applyNumberFormat="1"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protection locked="0"/>
    </xf>
    <xf numFmtId="0" fontId="1" fillId="2" borderId="1" xfId="0" applyFont="1" applyFill="1" applyBorder="1" applyAlignment="1">
      <alignment vertical="top"/>
    </xf>
    <xf numFmtId="0" fontId="0" fillId="0" borderId="1" xfId="0" applyBorder="1" applyAlignment="1">
      <alignment vertical="top"/>
    </xf>
    <xf numFmtId="0" fontId="1" fillId="3" borderId="0" xfId="0" applyFont="1" applyFill="1" applyAlignment="1">
      <alignment wrapText="1"/>
    </xf>
    <xf numFmtId="0" fontId="0" fillId="3" borderId="1" xfId="0" applyFill="1" applyBorder="1" applyAlignment="1">
      <alignment vertical="top" wrapText="1"/>
    </xf>
    <xf numFmtId="0" fontId="3" fillId="0" borderId="1" xfId="0" applyFont="1" applyBorder="1" applyAlignment="1">
      <alignment horizontal="justify" vertical="top" wrapText="1"/>
    </xf>
    <xf numFmtId="0" fontId="8" fillId="0" borderId="1" xfId="0" applyFont="1" applyBorder="1" applyAlignment="1">
      <alignment horizontal="justify" vertical="top" wrapText="1"/>
    </xf>
    <xf numFmtId="0" fontId="3" fillId="0" borderId="0" xfId="0" applyFont="1" applyAlignment="1">
      <alignment horizontal="justify"/>
    </xf>
    <xf numFmtId="14" fontId="1" fillId="2" borderId="1" xfId="0" applyNumberFormat="1" applyFont="1" applyFill="1" applyBorder="1" applyAlignment="1">
      <alignment vertical="top" wrapText="1"/>
    </xf>
    <xf numFmtId="0" fontId="1" fillId="2" borderId="7" xfId="0" applyFont="1" applyFill="1" applyBorder="1" applyAlignment="1">
      <alignment vertical="top" wrapText="1"/>
    </xf>
    <xf numFmtId="0" fontId="0" fillId="0" borderId="7" xfId="0" applyBorder="1" applyAlignment="1">
      <alignment vertical="top" wrapText="1"/>
    </xf>
    <xf numFmtId="0" fontId="1" fillId="0" borderId="7" xfId="0" applyFont="1" applyBorder="1" applyAlignment="1">
      <alignment horizontal="left" vertical="top" wrapText="1"/>
    </xf>
    <xf numFmtId="0" fontId="0" fillId="0" borderId="0" xfId="0" applyBorder="1" applyAlignment="1">
      <alignment vertical="top" wrapText="1"/>
    </xf>
    <xf numFmtId="0" fontId="3" fillId="0" borderId="0" xfId="0" applyFont="1" applyBorder="1" applyAlignment="1">
      <alignment horizontal="justify" vertical="top" wrapText="1"/>
    </xf>
    <xf numFmtId="0" fontId="1" fillId="4" borderId="1" xfId="0" applyFont="1" applyFill="1" applyBorder="1" applyAlignment="1">
      <alignment vertical="top" wrapText="1"/>
    </xf>
    <xf numFmtId="9" fontId="1" fillId="4" borderId="1" xfId="0" applyNumberFormat="1" applyFont="1" applyFill="1" applyBorder="1" applyAlignment="1">
      <alignment vertical="top" wrapText="1"/>
    </xf>
    <xf numFmtId="0" fontId="1" fillId="4" borderId="7" xfId="0" applyFont="1" applyFill="1" applyBorder="1" applyAlignment="1">
      <alignment vertical="top" wrapText="1"/>
    </xf>
    <xf numFmtId="0" fontId="0" fillId="4" borderId="1" xfId="0" applyFill="1" applyBorder="1" applyAlignment="1">
      <alignment wrapText="1"/>
    </xf>
    <xf numFmtId="164" fontId="0" fillId="4" borderId="1" xfId="0" applyNumberFormat="1" applyFill="1" applyBorder="1" applyAlignment="1">
      <alignment/>
    </xf>
    <xf numFmtId="9" fontId="0" fillId="4" borderId="1" xfId="0" applyNumberFormat="1" applyFill="1" applyBorder="1" applyAlignment="1">
      <alignment/>
    </xf>
    <xf numFmtId="0" fontId="2" fillId="4" borderId="0" xfId="0" applyFont="1" applyFill="1" applyAlignment="1">
      <alignment/>
    </xf>
    <xf numFmtId="0" fontId="1" fillId="0" borderId="0" xfId="0" applyFont="1" applyFill="1" applyBorder="1" applyAlignment="1">
      <alignment wrapText="1"/>
    </xf>
    <xf numFmtId="0" fontId="0" fillId="0" borderId="0" xfId="0" applyFill="1" applyBorder="1" applyAlignment="1">
      <alignment vertical="top" wrapText="1"/>
    </xf>
    <xf numFmtId="0" fontId="1" fillId="3" borderId="2" xfId="0" applyFont="1" applyFill="1" applyBorder="1" applyAlignment="1">
      <alignment wrapText="1"/>
    </xf>
    <xf numFmtId="0" fontId="1" fillId="4" borderId="7" xfId="0" applyFont="1" applyFill="1" applyBorder="1" applyAlignment="1">
      <alignment wrapText="1"/>
    </xf>
    <xf numFmtId="0" fontId="0" fillId="3" borderId="4" xfId="0" applyFill="1" applyBorder="1" applyAlignment="1">
      <alignment vertical="top" wrapText="1"/>
    </xf>
    <xf numFmtId="0" fontId="0" fillId="3" borderId="3" xfId="0"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65"/>
  <sheetViews>
    <sheetView tabSelected="1" workbookViewId="0" topLeftCell="A1">
      <pane ySplit="2595" topLeftCell="BM10" activePane="topLeft" state="split"/>
      <selection pane="topLeft" activeCell="A1" sqref="A1"/>
      <selection pane="bottomLeft" activeCell="A10" sqref="A10"/>
    </sheetView>
  </sheetViews>
  <sheetFormatPr defaultColWidth="9.140625" defaultRowHeight="12.75"/>
  <cols>
    <col min="1" max="1" width="13.140625" style="0" customWidth="1"/>
    <col min="2" max="15" width="12.7109375" style="0" customWidth="1"/>
    <col min="16" max="16" width="30.7109375" style="0" customWidth="1"/>
  </cols>
  <sheetData>
    <row r="1" ht="12.75">
      <c r="A1" s="2" t="s">
        <v>113</v>
      </c>
    </row>
    <row r="2" ht="12.75">
      <c r="A2" s="2" t="s">
        <v>246</v>
      </c>
    </row>
    <row r="3" ht="12.75">
      <c r="A3" s="2"/>
    </row>
    <row r="4" ht="12.75">
      <c r="A4" s="2" t="s">
        <v>26</v>
      </c>
    </row>
    <row r="5" ht="12.75">
      <c r="A5" s="11" t="s">
        <v>38</v>
      </c>
    </row>
    <row r="6" ht="12.75">
      <c r="A6" s="11" t="s">
        <v>39</v>
      </c>
    </row>
    <row r="7" ht="12.75">
      <c r="A7" s="11" t="s">
        <v>41</v>
      </c>
    </row>
    <row r="9" spans="1:16" s="8" customFormat="1" ht="12.75">
      <c r="A9" s="7"/>
      <c r="B9" s="7" t="s">
        <v>6</v>
      </c>
      <c r="C9" s="7" t="s">
        <v>50</v>
      </c>
      <c r="D9" s="7" t="s">
        <v>51</v>
      </c>
      <c r="E9" s="7" t="s">
        <v>49</v>
      </c>
      <c r="F9" s="7" t="s">
        <v>7</v>
      </c>
      <c r="G9" s="7" t="s">
        <v>9</v>
      </c>
      <c r="H9" s="7" t="s">
        <v>8</v>
      </c>
      <c r="I9" s="7" t="s">
        <v>52</v>
      </c>
      <c r="J9" s="7" t="s">
        <v>53</v>
      </c>
      <c r="K9" s="7" t="s">
        <v>54</v>
      </c>
      <c r="L9" s="7" t="s">
        <v>10</v>
      </c>
      <c r="M9" s="7" t="s">
        <v>243</v>
      </c>
      <c r="N9" s="7" t="s">
        <v>56</v>
      </c>
      <c r="O9" s="7" t="s">
        <v>63</v>
      </c>
      <c r="P9" s="7" t="s">
        <v>46</v>
      </c>
    </row>
    <row r="10" spans="1:16" ht="12.75">
      <c r="A10" s="5" t="s">
        <v>0</v>
      </c>
      <c r="B10" s="3">
        <v>9</v>
      </c>
      <c r="C10" s="3">
        <v>9</v>
      </c>
      <c r="D10" s="3">
        <v>11</v>
      </c>
      <c r="E10" s="3">
        <v>9</v>
      </c>
      <c r="F10" s="3">
        <v>11</v>
      </c>
      <c r="G10" s="3">
        <v>10</v>
      </c>
      <c r="H10" s="3">
        <v>11</v>
      </c>
      <c r="I10" s="3">
        <v>11</v>
      </c>
      <c r="J10" s="3">
        <v>11</v>
      </c>
      <c r="K10" s="3">
        <v>9</v>
      </c>
      <c r="L10" s="3">
        <v>9</v>
      </c>
      <c r="M10" s="3"/>
      <c r="N10" s="3">
        <v>9</v>
      </c>
      <c r="O10" s="3"/>
      <c r="P10" s="3">
        <f>(9+9+9+11+11+11+10+11+9+11+9+9)/12</f>
        <v>9.916666666666666</v>
      </c>
    </row>
    <row r="11" spans="1:16" ht="12.75">
      <c r="A11" s="85" t="s">
        <v>27</v>
      </c>
      <c r="B11" s="86" t="s">
        <v>28</v>
      </c>
      <c r="C11" s="86" t="s">
        <v>28</v>
      </c>
      <c r="D11" s="86" t="s">
        <v>28</v>
      </c>
      <c r="E11" s="86" t="s">
        <v>28</v>
      </c>
      <c r="F11" s="86" t="s">
        <v>28</v>
      </c>
      <c r="G11" s="86" t="s">
        <v>28</v>
      </c>
      <c r="H11" s="86" t="s">
        <v>28</v>
      </c>
      <c r="I11" s="86" t="s">
        <v>28</v>
      </c>
      <c r="J11" s="86" t="s">
        <v>28</v>
      </c>
      <c r="K11" s="86" t="s">
        <v>245</v>
      </c>
      <c r="L11" s="86" t="s">
        <v>245</v>
      </c>
      <c r="M11" s="86"/>
      <c r="N11" s="86"/>
      <c r="O11" s="86"/>
      <c r="P11" s="86"/>
    </row>
    <row r="12" spans="1:16" s="1" customFormat="1" ht="89.25">
      <c r="A12" s="18" t="s">
        <v>1</v>
      </c>
      <c r="B12" s="14" t="s">
        <v>42</v>
      </c>
      <c r="C12" s="15"/>
      <c r="D12" s="14" t="s">
        <v>55</v>
      </c>
      <c r="E12" s="14"/>
      <c r="F12" s="14"/>
      <c r="G12" s="14" t="s">
        <v>55</v>
      </c>
      <c r="H12" s="14" t="s">
        <v>55</v>
      </c>
      <c r="I12" s="14" t="s">
        <v>55</v>
      </c>
      <c r="J12" s="14" t="s">
        <v>55</v>
      </c>
      <c r="K12" s="14" t="s">
        <v>55</v>
      </c>
      <c r="L12" s="14" t="s">
        <v>55</v>
      </c>
      <c r="M12" s="14" t="s">
        <v>244</v>
      </c>
      <c r="N12" s="14"/>
      <c r="O12" s="14">
        <v>7</v>
      </c>
      <c r="P12" s="14" t="s">
        <v>44</v>
      </c>
    </row>
    <row r="13" spans="1:16" s="1" customFormat="1" ht="76.5">
      <c r="A13" s="18" t="s">
        <v>2</v>
      </c>
      <c r="B13" s="15"/>
      <c r="C13" s="14" t="s">
        <v>43</v>
      </c>
      <c r="D13" s="14" t="s">
        <v>43</v>
      </c>
      <c r="E13" s="14"/>
      <c r="F13" s="14" t="s">
        <v>43</v>
      </c>
      <c r="G13" s="14"/>
      <c r="H13" s="14"/>
      <c r="I13" s="14"/>
      <c r="J13" s="14"/>
      <c r="K13" s="14"/>
      <c r="L13" s="14"/>
      <c r="M13" s="14"/>
      <c r="N13" s="14" t="s">
        <v>43</v>
      </c>
      <c r="O13" s="14">
        <v>4</v>
      </c>
      <c r="P13" s="14" t="s">
        <v>45</v>
      </c>
    </row>
    <row r="14" spans="1:16" s="1" customFormat="1" ht="114.75">
      <c r="A14" s="18" t="s">
        <v>3</v>
      </c>
      <c r="B14" s="14" t="s">
        <v>13</v>
      </c>
      <c r="C14" s="14" t="s">
        <v>15</v>
      </c>
      <c r="D14" s="14" t="s">
        <v>12</v>
      </c>
      <c r="E14" s="14" t="s">
        <v>12</v>
      </c>
      <c r="F14" s="14" t="s">
        <v>11</v>
      </c>
      <c r="G14" s="14" t="s">
        <v>14</v>
      </c>
      <c r="H14" s="14"/>
      <c r="I14" s="14"/>
      <c r="J14" s="14" t="s">
        <v>15</v>
      </c>
      <c r="K14" s="14"/>
      <c r="L14" s="14"/>
      <c r="M14" s="14"/>
      <c r="N14" s="14"/>
      <c r="O14" s="14">
        <v>7</v>
      </c>
      <c r="P14" s="14" t="s">
        <v>47</v>
      </c>
    </row>
    <row r="15" spans="1:16" s="1" customFormat="1" ht="63.75">
      <c r="A15" s="18" t="s">
        <v>4</v>
      </c>
      <c r="B15" s="14" t="s">
        <v>48</v>
      </c>
      <c r="C15" s="14" t="s">
        <v>57</v>
      </c>
      <c r="D15" s="14" t="s">
        <v>60</v>
      </c>
      <c r="E15" s="14" t="s">
        <v>58</v>
      </c>
      <c r="F15" s="14"/>
      <c r="G15" s="14" t="s">
        <v>59</v>
      </c>
      <c r="H15" s="14"/>
      <c r="I15" s="14"/>
      <c r="J15" s="14"/>
      <c r="K15" s="14"/>
      <c r="L15" s="14"/>
      <c r="M15" s="14"/>
      <c r="N15" s="14"/>
      <c r="O15" s="14">
        <v>5</v>
      </c>
      <c r="P15" s="14" t="s">
        <v>61</v>
      </c>
    </row>
    <row r="16" spans="1:16" s="1" customFormat="1" ht="38.25">
      <c r="A16" s="18" t="s">
        <v>5</v>
      </c>
      <c r="B16" s="14" t="s">
        <v>114</v>
      </c>
      <c r="C16" s="14" t="s">
        <v>115</v>
      </c>
      <c r="D16" s="14" t="s">
        <v>116</v>
      </c>
      <c r="E16" s="14" t="s">
        <v>117</v>
      </c>
      <c r="F16" s="14" t="s">
        <v>117</v>
      </c>
      <c r="G16" s="14" t="s">
        <v>117</v>
      </c>
      <c r="H16" s="14"/>
      <c r="I16" s="14"/>
      <c r="J16" s="14"/>
      <c r="K16" s="14"/>
      <c r="L16" s="14"/>
      <c r="M16" s="14"/>
      <c r="N16" s="14"/>
      <c r="O16" s="14">
        <v>6</v>
      </c>
      <c r="P16" s="14"/>
    </row>
    <row r="17" spans="1:16" s="1" customFormat="1" ht="318.75">
      <c r="A17" s="18" t="s">
        <v>167</v>
      </c>
      <c r="B17" s="14" t="s">
        <v>168</v>
      </c>
      <c r="C17" s="14" t="s">
        <v>169</v>
      </c>
      <c r="D17" s="14" t="s">
        <v>169</v>
      </c>
      <c r="E17" s="14"/>
      <c r="F17" s="14"/>
      <c r="G17" s="14" t="s">
        <v>169</v>
      </c>
      <c r="H17" s="14"/>
      <c r="I17" s="14"/>
      <c r="J17" s="14"/>
      <c r="K17" s="14"/>
      <c r="L17" s="14"/>
      <c r="N17" s="14" t="s">
        <v>169</v>
      </c>
      <c r="O17" s="14">
        <v>8</v>
      </c>
      <c r="P17" s="14" t="s">
        <v>171</v>
      </c>
    </row>
    <row r="18" spans="1:16" s="1" customFormat="1" ht="51">
      <c r="A18" s="6" t="s">
        <v>238</v>
      </c>
      <c r="B18" s="14"/>
      <c r="C18" s="14" t="s">
        <v>240</v>
      </c>
      <c r="D18" s="14" t="s">
        <v>239</v>
      </c>
      <c r="E18" s="14"/>
      <c r="F18" s="14"/>
      <c r="G18" s="14" t="s">
        <v>241</v>
      </c>
      <c r="H18" s="14"/>
      <c r="I18" s="14"/>
      <c r="J18" s="14"/>
      <c r="K18" s="14"/>
      <c r="L18" s="14"/>
      <c r="M18" s="14"/>
      <c r="N18" s="14"/>
      <c r="O18" s="4"/>
      <c r="P18" s="4"/>
    </row>
    <row r="19" spans="1:16" ht="76.5">
      <c r="A19" s="6" t="s">
        <v>235</v>
      </c>
      <c r="B19" s="4"/>
      <c r="C19" s="4"/>
      <c r="D19" s="4" t="s">
        <v>236</v>
      </c>
      <c r="E19" s="4"/>
      <c r="F19" s="4"/>
      <c r="G19" s="4" t="s">
        <v>237</v>
      </c>
      <c r="H19" s="4"/>
      <c r="I19" s="4"/>
      <c r="J19" s="4"/>
      <c r="K19" s="4"/>
      <c r="L19" s="4"/>
      <c r="M19" s="14" t="s">
        <v>244</v>
      </c>
      <c r="N19" s="4" t="s">
        <v>242</v>
      </c>
      <c r="O19" s="3"/>
      <c r="P19" s="3"/>
    </row>
    <row r="20" spans="1:16" ht="12.75">
      <c r="A20" s="6"/>
      <c r="B20" s="3"/>
      <c r="C20" s="3"/>
      <c r="D20" s="3"/>
      <c r="E20" s="3"/>
      <c r="F20" s="3"/>
      <c r="G20" s="3"/>
      <c r="H20" s="3"/>
      <c r="I20" s="3"/>
      <c r="J20" s="3"/>
      <c r="K20" s="3"/>
      <c r="L20" s="3"/>
      <c r="M20" s="3"/>
      <c r="N20" s="3"/>
      <c r="O20" s="3"/>
      <c r="P20" s="3"/>
    </row>
    <row r="21" spans="1:16" ht="12.75">
      <c r="A21" s="6"/>
      <c r="B21" s="3"/>
      <c r="C21" s="3"/>
      <c r="D21" s="3"/>
      <c r="E21" s="3"/>
      <c r="F21" s="3"/>
      <c r="G21" s="3"/>
      <c r="H21" s="3"/>
      <c r="I21" s="3"/>
      <c r="J21" s="3"/>
      <c r="K21" s="3"/>
      <c r="L21" s="3"/>
      <c r="M21" s="3"/>
      <c r="N21" s="3"/>
      <c r="O21" s="3"/>
      <c r="P21" s="3"/>
    </row>
    <row r="22" spans="1:16" ht="25.5">
      <c r="A22" s="6" t="s">
        <v>16</v>
      </c>
      <c r="B22" s="3" t="s">
        <v>170</v>
      </c>
      <c r="C22" s="3" t="s">
        <v>170</v>
      </c>
      <c r="D22" s="3" t="s">
        <v>170</v>
      </c>
      <c r="E22" s="3"/>
      <c r="F22" s="3"/>
      <c r="G22" s="3" t="s">
        <v>170</v>
      </c>
      <c r="H22" s="3"/>
      <c r="I22" s="3"/>
      <c r="J22" s="3"/>
      <c r="K22" s="3"/>
      <c r="L22" s="3"/>
      <c r="M22" s="3"/>
      <c r="N22" s="3"/>
      <c r="O22" s="3"/>
      <c r="P22" s="3"/>
    </row>
    <row r="23" spans="1:16" ht="51">
      <c r="A23" s="6" t="s">
        <v>20</v>
      </c>
      <c r="B23" s="4"/>
      <c r="C23" s="4"/>
      <c r="D23" s="4" t="s">
        <v>234</v>
      </c>
      <c r="E23" s="4"/>
      <c r="F23" s="4"/>
      <c r="G23" s="4"/>
      <c r="H23" s="4"/>
      <c r="I23" s="4"/>
      <c r="J23" s="4"/>
      <c r="K23" s="4"/>
      <c r="L23" s="4"/>
      <c r="M23" s="4"/>
      <c r="N23" s="4"/>
      <c r="O23" s="3"/>
      <c r="P23" s="3"/>
    </row>
    <row r="24" spans="1:16" ht="12.75">
      <c r="A24" s="6" t="s">
        <v>62</v>
      </c>
      <c r="B24" s="3"/>
      <c r="C24" s="3"/>
      <c r="D24" s="3"/>
      <c r="E24" s="3"/>
      <c r="F24" s="3"/>
      <c r="G24" s="3"/>
      <c r="H24" s="3"/>
      <c r="I24" s="3"/>
      <c r="J24" s="3"/>
      <c r="K24" s="3"/>
      <c r="L24" s="3"/>
      <c r="M24" s="3"/>
      <c r="N24" s="3"/>
      <c r="O24" s="3"/>
      <c r="P24" s="3"/>
    </row>
    <row r="26" ht="12.75">
      <c r="A26" s="2" t="s">
        <v>17</v>
      </c>
    </row>
    <row r="27" ht="12.75">
      <c r="A27" t="s">
        <v>25</v>
      </c>
    </row>
    <row r="28" ht="12.75">
      <c r="A28" t="s">
        <v>18</v>
      </c>
    </row>
    <row r="29" ht="12.75">
      <c r="A29" t="s">
        <v>19</v>
      </c>
    </row>
    <row r="30" ht="12.75">
      <c r="A30" t="s">
        <v>23</v>
      </c>
    </row>
    <row r="31" ht="12.75">
      <c r="A31" s="12" t="s">
        <v>40</v>
      </c>
    </row>
    <row r="33" ht="12.75">
      <c r="A33" s="2" t="s">
        <v>21</v>
      </c>
    </row>
    <row r="34" ht="12.75">
      <c r="A34" t="s">
        <v>18</v>
      </c>
    </row>
    <row r="35" ht="12.75">
      <c r="A35" t="s">
        <v>22</v>
      </c>
    </row>
    <row r="36" ht="12.75">
      <c r="A36" t="s">
        <v>24</v>
      </c>
    </row>
    <row r="37" ht="12.75">
      <c r="A37" s="12" t="s">
        <v>40</v>
      </c>
    </row>
    <row r="40" spans="1:2" ht="12.75">
      <c r="A40" s="9" t="s">
        <v>29</v>
      </c>
      <c r="B40" s="10"/>
    </row>
    <row r="41" spans="1:2" ht="12.75">
      <c r="A41" s="32" t="s">
        <v>35</v>
      </c>
      <c r="B41" s="32">
        <v>12</v>
      </c>
    </row>
    <row r="42" spans="1:2" ht="12.75">
      <c r="A42" s="32" t="s">
        <v>31</v>
      </c>
      <c r="B42" s="103">
        <v>0.25</v>
      </c>
    </row>
    <row r="43" spans="1:2" ht="12.75">
      <c r="A43" s="101" t="s">
        <v>30</v>
      </c>
      <c r="B43" s="102">
        <f>P10</f>
        <v>9.916666666666666</v>
      </c>
    </row>
    <row r="44" spans="1:2" ht="25.5">
      <c r="A44" s="101" t="s">
        <v>37</v>
      </c>
      <c r="B44" s="102">
        <v>10</v>
      </c>
    </row>
    <row r="45" spans="1:2" ht="25.5">
      <c r="A45" s="101" t="s">
        <v>64</v>
      </c>
      <c r="B45" s="32">
        <v>58</v>
      </c>
    </row>
    <row r="46" spans="1:2" ht="51">
      <c r="A46" s="101" t="s">
        <v>36</v>
      </c>
      <c r="B46" s="103">
        <v>0.5</v>
      </c>
    </row>
    <row r="47" spans="1:2" ht="51">
      <c r="A47" s="101" t="s">
        <v>32</v>
      </c>
      <c r="B47" s="103">
        <v>1</v>
      </c>
    </row>
    <row r="48" spans="1:2" ht="51">
      <c r="A48" s="101" t="s">
        <v>233</v>
      </c>
      <c r="B48" s="103">
        <f>3/8</f>
        <v>0.375</v>
      </c>
    </row>
    <row r="49" spans="1:2" ht="63.75">
      <c r="A49" s="101" t="s">
        <v>33</v>
      </c>
      <c r="B49" s="103">
        <f>4/12</f>
        <v>0.3333333333333333</v>
      </c>
    </row>
    <row r="50" spans="1:2" ht="38.25">
      <c r="A50" s="101" t="s">
        <v>34</v>
      </c>
      <c r="B50" s="32" t="s">
        <v>232</v>
      </c>
    </row>
    <row r="51" spans="1:2" ht="12.75">
      <c r="A51" s="104" t="s">
        <v>40</v>
      </c>
      <c r="B51" s="32"/>
    </row>
    <row r="52" spans="1:2" ht="12.75">
      <c r="A52" s="101"/>
      <c r="B52" s="32"/>
    </row>
    <row r="53" spans="1:2" ht="12.75">
      <c r="A53" s="101"/>
      <c r="B53" s="32"/>
    </row>
    <row r="54" spans="1:2" ht="12.75">
      <c r="A54" s="101"/>
      <c r="B54" s="32"/>
    </row>
    <row r="55" spans="1:2" ht="12.75">
      <c r="A55" s="101"/>
      <c r="B55" s="32"/>
    </row>
    <row r="56" ht="12.75">
      <c r="A56" s="1"/>
    </row>
    <row r="57" ht="12.75">
      <c r="A57" s="1"/>
    </row>
    <row r="58" ht="12.75">
      <c r="A58" s="1"/>
    </row>
    <row r="59" ht="12.75">
      <c r="A59" s="1"/>
    </row>
    <row r="60" ht="12.75">
      <c r="A60" s="1"/>
    </row>
    <row r="61" ht="12.75">
      <c r="A61" s="1"/>
    </row>
    <row r="62" ht="12.75">
      <c r="A62" s="1"/>
    </row>
    <row r="63" ht="12.75">
      <c r="A63" s="1"/>
    </row>
    <row r="64" ht="12.75">
      <c r="A64" s="1"/>
    </row>
    <row r="65" ht="12.75">
      <c r="A65" s="1"/>
    </row>
  </sheetData>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B47"/>
  <sheetViews>
    <sheetView zoomScale="75" zoomScaleNormal="75" workbookViewId="0" topLeftCell="A1">
      <pane xSplit="1" ySplit="11" topLeftCell="B24" activePane="bottomRight" state="frozen"/>
      <selection pane="topLeft" activeCell="A1" sqref="A1"/>
      <selection pane="topRight" activeCell="B1" sqref="B1"/>
      <selection pane="bottomLeft" activeCell="A12" sqref="A12"/>
      <selection pane="bottomRight" activeCell="A27" sqref="A27:C48"/>
    </sheetView>
  </sheetViews>
  <sheetFormatPr defaultColWidth="9.140625" defaultRowHeight="12.75"/>
  <cols>
    <col min="1" max="1" width="41.28125" style="0" customWidth="1"/>
    <col min="2" max="2" width="12.7109375" style="0" customWidth="1"/>
    <col min="3" max="3" width="15.140625" style="0" customWidth="1"/>
    <col min="4" max="4" width="12.7109375" style="0" customWidth="1"/>
    <col min="5" max="5" width="19.57421875" style="0" customWidth="1"/>
    <col min="6" max="6" width="17.421875" style="0" customWidth="1"/>
    <col min="7" max="11" width="18.421875" style="0" customWidth="1"/>
    <col min="12" max="12" width="19.57421875" style="0" customWidth="1"/>
    <col min="13" max="15" width="18.421875" style="0" customWidth="1"/>
    <col min="16" max="16" width="14.57421875" style="0" customWidth="1"/>
    <col min="17" max="18" width="12.7109375" style="0" customWidth="1"/>
    <col min="19" max="19" width="14.00390625" style="0" customWidth="1"/>
    <col min="20" max="25" width="12.7109375" style="0" customWidth="1"/>
    <col min="26" max="26" width="43.140625" style="0" customWidth="1"/>
    <col min="27" max="27" width="30.7109375" style="0" customWidth="1"/>
  </cols>
  <sheetData>
    <row r="1" ht="12.75">
      <c r="A1" s="2" t="s">
        <v>71</v>
      </c>
    </row>
    <row r="2" ht="12.75">
      <c r="A2" s="2" t="s">
        <v>174</v>
      </c>
    </row>
    <row r="3" ht="12.75">
      <c r="A3" s="2"/>
    </row>
    <row r="4" ht="12.75">
      <c r="A4" s="2" t="s">
        <v>26</v>
      </c>
    </row>
    <row r="5" ht="12.75">
      <c r="A5" s="11" t="s">
        <v>38</v>
      </c>
    </row>
    <row r="6" ht="12.75">
      <c r="A6" s="11" t="s">
        <v>39</v>
      </c>
    </row>
    <row r="7" ht="12.75">
      <c r="A7" s="11" t="s">
        <v>41</v>
      </c>
    </row>
    <row r="8" ht="6" customHeight="1"/>
    <row r="9" spans="1:28" s="87" customFormat="1" ht="35.25" customHeight="1">
      <c r="A9" s="21" t="s">
        <v>65</v>
      </c>
      <c r="B9" s="21" t="s">
        <v>72</v>
      </c>
      <c r="C9" s="21" t="s">
        <v>73</v>
      </c>
      <c r="D9" s="21" t="s">
        <v>74</v>
      </c>
      <c r="E9" s="21" t="s">
        <v>101</v>
      </c>
      <c r="F9" s="21" t="s">
        <v>75</v>
      </c>
      <c r="G9" s="21" t="s">
        <v>76</v>
      </c>
      <c r="H9" s="21" t="s">
        <v>77</v>
      </c>
      <c r="I9" s="21" t="s">
        <v>79</v>
      </c>
      <c r="J9" s="21" t="s">
        <v>81</v>
      </c>
      <c r="K9" s="21" t="s">
        <v>83</v>
      </c>
      <c r="L9" s="21" t="s">
        <v>88</v>
      </c>
      <c r="M9" s="21" t="s">
        <v>90</v>
      </c>
      <c r="N9" s="21" t="s">
        <v>93</v>
      </c>
      <c r="O9" s="21" t="s">
        <v>95</v>
      </c>
      <c r="P9" s="21" t="s">
        <v>96</v>
      </c>
      <c r="Q9" s="21" t="s">
        <v>99</v>
      </c>
      <c r="R9" s="21" t="s">
        <v>100</v>
      </c>
      <c r="S9" s="21" t="s">
        <v>104</v>
      </c>
      <c r="T9" s="21" t="s">
        <v>106</v>
      </c>
      <c r="U9" s="21" t="s">
        <v>175</v>
      </c>
      <c r="V9" s="21" t="s">
        <v>176</v>
      </c>
      <c r="W9" s="21" t="s">
        <v>177</v>
      </c>
      <c r="X9" s="21" t="s">
        <v>178</v>
      </c>
      <c r="Y9" s="21" t="s">
        <v>179</v>
      </c>
      <c r="Z9" s="21" t="s">
        <v>180</v>
      </c>
      <c r="AA9" s="21" t="s">
        <v>46</v>
      </c>
      <c r="AB9" s="21" t="s">
        <v>181</v>
      </c>
    </row>
    <row r="10" spans="1:28" s="8" customFormat="1" ht="12.75">
      <c r="A10" s="7" t="s">
        <v>0</v>
      </c>
      <c r="B10" s="7"/>
      <c r="C10" s="7"/>
      <c r="D10" s="7"/>
      <c r="E10" s="7"/>
      <c r="F10" s="7"/>
      <c r="G10" s="7"/>
      <c r="H10" s="7">
        <v>12</v>
      </c>
      <c r="I10" s="7"/>
      <c r="J10" s="7">
        <v>13</v>
      </c>
      <c r="K10" s="7">
        <v>13</v>
      </c>
      <c r="L10" s="7">
        <v>12</v>
      </c>
      <c r="M10" s="7">
        <v>10</v>
      </c>
      <c r="N10" s="7">
        <v>6</v>
      </c>
      <c r="O10" s="7">
        <v>10</v>
      </c>
      <c r="P10" s="7">
        <v>6</v>
      </c>
      <c r="Q10" s="7">
        <v>9</v>
      </c>
      <c r="R10" s="7">
        <v>12</v>
      </c>
      <c r="S10" s="7">
        <v>10</v>
      </c>
      <c r="T10" s="7">
        <v>10</v>
      </c>
      <c r="U10" s="7">
        <v>9</v>
      </c>
      <c r="V10" s="7">
        <v>9</v>
      </c>
      <c r="W10" s="7"/>
      <c r="X10" s="7"/>
      <c r="Y10" s="7"/>
      <c r="Z10" s="7"/>
      <c r="AA10" s="7"/>
      <c r="AB10" s="7"/>
    </row>
    <row r="11" spans="1:28" ht="12.75">
      <c r="A11" s="21" t="s">
        <v>172</v>
      </c>
      <c r="B11" s="88">
        <v>1</v>
      </c>
      <c r="C11" s="88">
        <v>2</v>
      </c>
      <c r="D11" s="88">
        <v>2</v>
      </c>
      <c r="E11" s="88">
        <v>1</v>
      </c>
      <c r="F11" s="88">
        <v>2</v>
      </c>
      <c r="G11" s="88">
        <v>1</v>
      </c>
      <c r="H11" s="88">
        <v>1</v>
      </c>
      <c r="I11" s="88">
        <v>1</v>
      </c>
      <c r="J11" s="88">
        <v>1</v>
      </c>
      <c r="K11" s="88">
        <v>1</v>
      </c>
      <c r="L11" s="88">
        <v>1</v>
      </c>
      <c r="M11" s="88">
        <v>1</v>
      </c>
      <c r="N11" s="88">
        <v>2</v>
      </c>
      <c r="O11" s="88">
        <v>2</v>
      </c>
      <c r="P11" s="88">
        <v>1</v>
      </c>
      <c r="Q11" s="88">
        <v>2</v>
      </c>
      <c r="R11" s="88">
        <v>1</v>
      </c>
      <c r="S11" s="88">
        <v>1</v>
      </c>
      <c r="T11" s="88">
        <v>1</v>
      </c>
      <c r="U11" s="88">
        <v>2</v>
      </c>
      <c r="V11" s="88">
        <v>1</v>
      </c>
      <c r="W11" s="88">
        <v>1</v>
      </c>
      <c r="X11" s="88">
        <v>1</v>
      </c>
      <c r="Y11" s="88">
        <v>2</v>
      </c>
      <c r="Z11" s="88"/>
      <c r="AA11" s="17"/>
      <c r="AB11" s="3"/>
    </row>
    <row r="12" spans="1:28" s="1" customFormat="1" ht="114.75">
      <c r="A12" s="22" t="s">
        <v>109</v>
      </c>
      <c r="B12" s="14"/>
      <c r="C12" s="14"/>
      <c r="D12" s="14"/>
      <c r="E12" s="14" t="s">
        <v>102</v>
      </c>
      <c r="F12" s="14" t="s">
        <v>86</v>
      </c>
      <c r="G12" s="14" t="s">
        <v>85</v>
      </c>
      <c r="H12" s="14" t="s">
        <v>78</v>
      </c>
      <c r="I12" s="14" t="s">
        <v>80</v>
      </c>
      <c r="J12" s="14" t="s">
        <v>82</v>
      </c>
      <c r="K12" s="14" t="s">
        <v>87</v>
      </c>
      <c r="L12" s="14" t="s">
        <v>89</v>
      </c>
      <c r="M12" s="14" t="s">
        <v>91</v>
      </c>
      <c r="N12" s="14" t="s">
        <v>173</v>
      </c>
      <c r="O12" s="14" t="s">
        <v>173</v>
      </c>
      <c r="P12" s="14" t="s">
        <v>173</v>
      </c>
      <c r="Q12" s="14" t="s">
        <v>173</v>
      </c>
      <c r="R12" s="14" t="s">
        <v>173</v>
      </c>
      <c r="S12" s="14"/>
      <c r="T12" s="14"/>
      <c r="U12" s="14"/>
      <c r="V12" s="14"/>
      <c r="W12" s="14"/>
      <c r="X12" s="14"/>
      <c r="Y12" s="14"/>
      <c r="Z12" s="14"/>
      <c r="AA12" s="16" t="s">
        <v>182</v>
      </c>
      <c r="AB12" s="4"/>
    </row>
    <row r="13" spans="1:28" s="1" customFormat="1" ht="214.5" customHeight="1">
      <c r="A13" s="22" t="s">
        <v>110</v>
      </c>
      <c r="B13" s="14"/>
      <c r="C13" s="14" t="s">
        <v>173</v>
      </c>
      <c r="D13" s="14" t="s">
        <v>173</v>
      </c>
      <c r="E13" s="14" t="s">
        <v>173</v>
      </c>
      <c r="F13" s="14" t="s">
        <v>173</v>
      </c>
      <c r="G13" s="14" t="s">
        <v>173</v>
      </c>
      <c r="H13" s="14" t="s">
        <v>183</v>
      </c>
      <c r="I13" s="14" t="s">
        <v>173</v>
      </c>
      <c r="J13" s="14"/>
      <c r="K13" s="14" t="s">
        <v>84</v>
      </c>
      <c r="L13" s="14" t="s">
        <v>173</v>
      </c>
      <c r="M13" s="14" t="s">
        <v>92</v>
      </c>
      <c r="N13" s="14" t="s">
        <v>94</v>
      </c>
      <c r="O13" s="14" t="s">
        <v>98</v>
      </c>
      <c r="P13" s="14" t="s">
        <v>97</v>
      </c>
      <c r="Q13" s="14" t="s">
        <v>108</v>
      </c>
      <c r="R13" s="14" t="s">
        <v>103</v>
      </c>
      <c r="S13" s="14" t="s">
        <v>105</v>
      </c>
      <c r="T13" s="14" t="s">
        <v>107</v>
      </c>
      <c r="U13" s="14"/>
      <c r="V13" s="14"/>
      <c r="W13" s="14"/>
      <c r="X13" s="14"/>
      <c r="Y13" s="14"/>
      <c r="Z13" s="14"/>
      <c r="AA13" s="4"/>
      <c r="AB13" s="4" t="s">
        <v>184</v>
      </c>
    </row>
    <row r="14" spans="1:28" s="1" customFormat="1" ht="165.75">
      <c r="A14" s="22" t="s">
        <v>185</v>
      </c>
      <c r="B14" s="14" t="s">
        <v>186</v>
      </c>
      <c r="C14" s="14" t="s">
        <v>173</v>
      </c>
      <c r="D14" s="14" t="s">
        <v>187</v>
      </c>
      <c r="E14" s="14" t="s">
        <v>173</v>
      </c>
      <c r="F14" s="14" t="s">
        <v>173</v>
      </c>
      <c r="G14" s="14" t="s">
        <v>173</v>
      </c>
      <c r="H14" s="14" t="s">
        <v>188</v>
      </c>
      <c r="I14" s="14" t="s">
        <v>173</v>
      </c>
      <c r="J14" s="14" t="s">
        <v>173</v>
      </c>
      <c r="K14" s="14" t="s">
        <v>173</v>
      </c>
      <c r="L14" s="14" t="s">
        <v>173</v>
      </c>
      <c r="M14" s="14" t="s">
        <v>189</v>
      </c>
      <c r="N14" s="14" t="s">
        <v>173</v>
      </c>
      <c r="O14" s="14" t="s">
        <v>173</v>
      </c>
      <c r="P14" s="14" t="s">
        <v>190</v>
      </c>
      <c r="Q14" s="14" t="s">
        <v>191</v>
      </c>
      <c r="R14" s="14" t="s">
        <v>173</v>
      </c>
      <c r="S14" s="14" t="s">
        <v>192</v>
      </c>
      <c r="T14" s="14" t="s">
        <v>173</v>
      </c>
      <c r="U14" s="14" t="s">
        <v>193</v>
      </c>
      <c r="V14" s="14" t="s">
        <v>173</v>
      </c>
      <c r="W14" s="14" t="s">
        <v>173</v>
      </c>
      <c r="X14" s="14" t="s">
        <v>173</v>
      </c>
      <c r="Y14" s="14"/>
      <c r="Z14" s="14" t="s">
        <v>194</v>
      </c>
      <c r="AA14" s="16" t="s">
        <v>182</v>
      </c>
      <c r="AB14" s="4">
        <v>3</v>
      </c>
    </row>
    <row r="15" spans="1:28" s="1" customFormat="1" ht="127.5">
      <c r="A15" s="92" t="s">
        <v>195</v>
      </c>
      <c r="B15" s="14" t="s">
        <v>196</v>
      </c>
      <c r="C15" s="14" t="s">
        <v>173</v>
      </c>
      <c r="D15" s="14" t="s">
        <v>173</v>
      </c>
      <c r="E15" s="14" t="s">
        <v>197</v>
      </c>
      <c r="F15" s="14" t="s">
        <v>198</v>
      </c>
      <c r="G15" s="14" t="s">
        <v>199</v>
      </c>
      <c r="H15" s="14" t="s">
        <v>173</v>
      </c>
      <c r="I15" s="14" t="s">
        <v>173</v>
      </c>
      <c r="J15" s="14" t="s">
        <v>173</v>
      </c>
      <c r="K15" s="14" t="s">
        <v>200</v>
      </c>
      <c r="L15" s="14" t="s">
        <v>201</v>
      </c>
      <c r="M15" s="14" t="s">
        <v>202</v>
      </c>
      <c r="N15" s="14" t="s">
        <v>173</v>
      </c>
      <c r="O15" s="14" t="s">
        <v>173</v>
      </c>
      <c r="P15" s="14" t="s">
        <v>173</v>
      </c>
      <c r="Q15" s="14" t="s">
        <v>173</v>
      </c>
      <c r="R15" s="14" t="s">
        <v>173</v>
      </c>
      <c r="S15" s="14" t="s">
        <v>173</v>
      </c>
      <c r="T15" s="14" t="s">
        <v>203</v>
      </c>
      <c r="U15" s="14" t="s">
        <v>173</v>
      </c>
      <c r="V15" s="14" t="s">
        <v>204</v>
      </c>
      <c r="W15" s="14" t="s">
        <v>173</v>
      </c>
      <c r="X15" s="14" t="s">
        <v>205</v>
      </c>
      <c r="Y15" s="14"/>
      <c r="Z15" s="14" t="s">
        <v>206</v>
      </c>
      <c r="AA15" s="4"/>
      <c r="AB15" s="4" t="s">
        <v>207</v>
      </c>
    </row>
    <row r="16" spans="1:28" s="1" customFormat="1" ht="191.25">
      <c r="A16" s="92" t="s">
        <v>208</v>
      </c>
      <c r="B16" s="14" t="s">
        <v>209</v>
      </c>
      <c r="C16" s="14" t="s">
        <v>173</v>
      </c>
      <c r="D16" s="14" t="s">
        <v>173</v>
      </c>
      <c r="E16" s="14" t="s">
        <v>210</v>
      </c>
      <c r="F16" s="14" t="s">
        <v>211</v>
      </c>
      <c r="G16" s="14" t="s">
        <v>212</v>
      </c>
      <c r="H16" s="14" t="s">
        <v>173</v>
      </c>
      <c r="I16" s="14" t="s">
        <v>213</v>
      </c>
      <c r="J16" s="14" t="s">
        <v>213</v>
      </c>
      <c r="K16" s="14" t="s">
        <v>213</v>
      </c>
      <c r="L16" s="14" t="s">
        <v>214</v>
      </c>
      <c r="M16" s="14" t="s">
        <v>215</v>
      </c>
      <c r="N16" s="14" t="s">
        <v>173</v>
      </c>
      <c r="O16" s="14" t="s">
        <v>173</v>
      </c>
      <c r="P16" s="14" t="s">
        <v>173</v>
      </c>
      <c r="Q16" s="14" t="s">
        <v>173</v>
      </c>
      <c r="R16" s="14" t="s">
        <v>173</v>
      </c>
      <c r="S16" s="14" t="s">
        <v>216</v>
      </c>
      <c r="T16" s="14" t="s">
        <v>173</v>
      </c>
      <c r="U16" s="14" t="s">
        <v>173</v>
      </c>
      <c r="V16" s="14" t="s">
        <v>217</v>
      </c>
      <c r="W16" s="14" t="s">
        <v>218</v>
      </c>
      <c r="X16" s="14" t="s">
        <v>173</v>
      </c>
      <c r="Y16" s="14" t="s">
        <v>219</v>
      </c>
      <c r="Z16" s="14" t="s">
        <v>220</v>
      </c>
      <c r="AA16" s="20" t="s">
        <v>221</v>
      </c>
      <c r="AB16" s="4" t="s">
        <v>207</v>
      </c>
    </row>
    <row r="17" spans="1:27" s="1" customFormat="1" ht="114.75">
      <c r="A17" s="93" t="s">
        <v>222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5" t="s">
        <v>223</v>
      </c>
    </row>
    <row r="18" spans="1:27" s="1" customFormat="1" ht="12.75">
      <c r="A18" s="6" t="s">
        <v>224</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9"/>
    </row>
    <row r="19" spans="1:27" s="1" customFormat="1" ht="12.75">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20"/>
    </row>
    <row r="20" spans="1:27" ht="12.75">
      <c r="A20" s="6"/>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89"/>
    </row>
    <row r="21" spans="1:27" ht="12.75">
      <c r="A21" s="6"/>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90"/>
    </row>
    <row r="22" spans="1:27" ht="12.75">
      <c r="A22" s="6"/>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89"/>
    </row>
    <row r="23" spans="1:27" ht="12.75">
      <c r="A23" s="6" t="s">
        <v>16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89"/>
    </row>
    <row r="24" spans="1:27" ht="12.75">
      <c r="A24" s="6" t="s">
        <v>20</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89"/>
    </row>
    <row r="25" spans="1:27" ht="12.75">
      <c r="A25" s="6" t="s">
        <v>62</v>
      </c>
      <c r="B25" s="14">
        <v>3</v>
      </c>
      <c r="C25" s="14">
        <v>1</v>
      </c>
      <c r="D25" s="14">
        <v>1</v>
      </c>
      <c r="E25" s="14">
        <v>3</v>
      </c>
      <c r="F25" s="14">
        <v>2</v>
      </c>
      <c r="G25" s="14">
        <v>3</v>
      </c>
      <c r="H25" s="14">
        <v>3</v>
      </c>
      <c r="I25" s="14">
        <v>1</v>
      </c>
      <c r="J25" s="14">
        <v>1</v>
      </c>
      <c r="K25" s="14">
        <v>3</v>
      </c>
      <c r="L25" s="14">
        <v>2</v>
      </c>
      <c r="M25" s="14">
        <v>4</v>
      </c>
      <c r="N25" s="14">
        <v>1</v>
      </c>
      <c r="O25" s="14">
        <v>1</v>
      </c>
      <c r="P25" s="14">
        <v>2</v>
      </c>
      <c r="Q25" s="14">
        <v>2</v>
      </c>
      <c r="R25" s="14">
        <v>2</v>
      </c>
      <c r="S25" s="14">
        <v>1</v>
      </c>
      <c r="T25" s="14">
        <v>1</v>
      </c>
      <c r="U25" s="14">
        <v>1</v>
      </c>
      <c r="V25" s="14">
        <v>2</v>
      </c>
      <c r="W25" s="14">
        <v>1</v>
      </c>
      <c r="X25" s="14">
        <v>1</v>
      </c>
      <c r="Y25" s="14">
        <v>1</v>
      </c>
      <c r="Z25" s="14"/>
      <c r="AA25" s="89"/>
    </row>
    <row r="26" spans="1:27" ht="12.75">
      <c r="A26" s="6" t="s">
        <v>225</v>
      </c>
      <c r="B26" s="14">
        <v>1</v>
      </c>
      <c r="C26" s="14">
        <v>2</v>
      </c>
      <c r="D26" s="14">
        <v>3</v>
      </c>
      <c r="E26" s="14">
        <v>4</v>
      </c>
      <c r="F26" s="14">
        <v>5</v>
      </c>
      <c r="G26" s="14">
        <v>6</v>
      </c>
      <c r="H26" s="14">
        <v>7</v>
      </c>
      <c r="I26" s="14">
        <v>8</v>
      </c>
      <c r="J26" s="14">
        <v>9</v>
      </c>
      <c r="K26" s="14">
        <v>10</v>
      </c>
      <c r="L26" s="14">
        <v>11</v>
      </c>
      <c r="M26" s="14">
        <v>12</v>
      </c>
      <c r="N26" s="14">
        <v>13</v>
      </c>
      <c r="O26" s="14">
        <v>14</v>
      </c>
      <c r="P26" s="14">
        <v>15</v>
      </c>
      <c r="Q26" s="14">
        <v>16</v>
      </c>
      <c r="R26" s="14">
        <v>17</v>
      </c>
      <c r="S26" s="14">
        <v>18</v>
      </c>
      <c r="T26" s="14">
        <v>19</v>
      </c>
      <c r="U26" s="14">
        <v>20</v>
      </c>
      <c r="V26" s="14">
        <v>21</v>
      </c>
      <c r="W26" s="14">
        <v>22</v>
      </c>
      <c r="X26" s="14">
        <v>23</v>
      </c>
      <c r="Y26" s="14">
        <v>24</v>
      </c>
      <c r="Z26" s="14"/>
      <c r="AA26" s="89"/>
    </row>
    <row r="27" spans="1:27" ht="12.75">
      <c r="A27" s="105"/>
      <c r="B27" s="106"/>
      <c r="C27" s="106"/>
      <c r="D27" s="96"/>
      <c r="E27" s="96"/>
      <c r="F27" s="96"/>
      <c r="G27" s="96"/>
      <c r="H27" s="96"/>
      <c r="I27" s="96"/>
      <c r="J27" s="96"/>
      <c r="K27" s="96"/>
      <c r="L27" s="96"/>
      <c r="M27" s="96"/>
      <c r="N27" s="96"/>
      <c r="O27" s="96"/>
      <c r="P27" s="96"/>
      <c r="Q27" s="96"/>
      <c r="R27" s="96"/>
      <c r="S27" s="96"/>
      <c r="T27" s="96"/>
      <c r="U27" s="96"/>
      <c r="V27" s="96"/>
      <c r="W27" s="96"/>
      <c r="X27" s="96"/>
      <c r="Y27" s="96"/>
      <c r="Z27" s="96"/>
      <c r="AA27" s="97"/>
    </row>
    <row r="28" spans="1:27" ht="12.75">
      <c r="A28" s="107" t="s">
        <v>29</v>
      </c>
      <c r="B28" s="109"/>
      <c r="C28" s="110"/>
      <c r="D28" s="96"/>
      <c r="E28" s="96"/>
      <c r="F28" s="96"/>
      <c r="G28" s="96"/>
      <c r="H28" s="96"/>
      <c r="I28" s="96"/>
      <c r="J28" s="96"/>
      <c r="K28" s="96"/>
      <c r="L28" s="96"/>
      <c r="M28" s="96"/>
      <c r="N28" s="96"/>
      <c r="O28" s="96"/>
      <c r="P28" s="96"/>
      <c r="Q28" s="96"/>
      <c r="R28" s="96"/>
      <c r="S28" s="96"/>
      <c r="T28" s="96"/>
      <c r="U28" s="96"/>
      <c r="V28" s="96"/>
      <c r="W28" s="96"/>
      <c r="X28" s="96"/>
      <c r="Y28" s="96"/>
      <c r="Z28" s="96"/>
      <c r="AA28" s="97"/>
    </row>
    <row r="29" spans="1:27" ht="12.75">
      <c r="A29" s="108" t="s">
        <v>231</v>
      </c>
      <c r="B29" s="100">
        <v>24</v>
      </c>
      <c r="C29" s="100"/>
      <c r="D29" s="96"/>
      <c r="E29" s="96"/>
      <c r="F29" s="96"/>
      <c r="G29" s="96"/>
      <c r="H29" s="96"/>
      <c r="I29" s="96"/>
      <c r="J29" s="96"/>
      <c r="K29" s="96"/>
      <c r="L29" s="96"/>
      <c r="M29" s="96"/>
      <c r="N29" s="96"/>
      <c r="O29" s="96"/>
      <c r="P29" s="96"/>
      <c r="Q29" s="96"/>
      <c r="R29" s="96"/>
      <c r="S29" s="96"/>
      <c r="T29" s="96"/>
      <c r="U29" s="96"/>
      <c r="V29" s="96"/>
      <c r="W29" s="96"/>
      <c r="X29" s="96"/>
      <c r="Y29" s="96"/>
      <c r="Z29" s="96"/>
      <c r="AA29" s="97"/>
    </row>
    <row r="30" spans="1:27" ht="12.75">
      <c r="A30" s="25" t="s">
        <v>226</v>
      </c>
      <c r="B30" s="98">
        <v>8</v>
      </c>
      <c r="C30" s="99">
        <f>B30/B29</f>
        <v>0.3333333333333333</v>
      </c>
      <c r="D30" s="96"/>
      <c r="E30" s="96"/>
      <c r="F30" s="96"/>
      <c r="G30" s="96"/>
      <c r="H30" s="96"/>
      <c r="I30" s="96"/>
      <c r="J30" s="96"/>
      <c r="K30" s="96"/>
      <c r="L30" s="96"/>
      <c r="M30" s="96"/>
      <c r="N30" s="96"/>
      <c r="O30" s="96"/>
      <c r="P30" s="96"/>
      <c r="Q30" s="96"/>
      <c r="R30" s="96"/>
      <c r="S30" s="96"/>
      <c r="T30" s="96"/>
      <c r="U30" s="96"/>
      <c r="V30" s="96"/>
      <c r="W30" s="96"/>
      <c r="X30" s="96"/>
      <c r="Y30" s="96"/>
      <c r="Z30" s="96"/>
      <c r="AA30" s="97"/>
    </row>
    <row r="31" spans="1:27" ht="12.75">
      <c r="A31" s="25" t="s">
        <v>227</v>
      </c>
      <c r="B31" s="98">
        <v>16</v>
      </c>
      <c r="C31" s="99">
        <f>B31/B29</f>
        <v>0.6666666666666666</v>
      </c>
      <c r="D31" s="96"/>
      <c r="E31" s="96"/>
      <c r="F31" s="96"/>
      <c r="G31" s="96"/>
      <c r="H31" s="96"/>
      <c r="I31" s="96"/>
      <c r="J31" s="96"/>
      <c r="K31" s="96"/>
      <c r="L31" s="96"/>
      <c r="M31" s="96"/>
      <c r="N31" s="96"/>
      <c r="O31" s="96"/>
      <c r="P31" s="96"/>
      <c r="Q31" s="96"/>
      <c r="R31" s="96"/>
      <c r="S31" s="96"/>
      <c r="T31" s="96"/>
      <c r="U31" s="96"/>
      <c r="V31" s="96"/>
      <c r="W31" s="96"/>
      <c r="X31" s="96"/>
      <c r="Y31" s="96"/>
      <c r="Z31" s="96"/>
      <c r="AA31" s="97"/>
    </row>
    <row r="32" spans="1:27" ht="12.75">
      <c r="A32" s="25" t="s">
        <v>228</v>
      </c>
      <c r="B32" s="98">
        <v>12</v>
      </c>
      <c r="C32" s="99">
        <f>B32/B29</f>
        <v>0.5</v>
      </c>
      <c r="D32" s="96"/>
      <c r="E32" s="96"/>
      <c r="F32" s="96"/>
      <c r="G32" s="96"/>
      <c r="H32" s="96"/>
      <c r="I32" s="96"/>
      <c r="J32" s="96"/>
      <c r="K32" s="96"/>
      <c r="L32" s="96"/>
      <c r="M32" s="96"/>
      <c r="N32" s="96"/>
      <c r="O32" s="96"/>
      <c r="P32" s="96"/>
      <c r="Q32" s="96"/>
      <c r="R32" s="96"/>
      <c r="S32" s="96"/>
      <c r="T32" s="96"/>
      <c r="U32" s="96"/>
      <c r="V32" s="96"/>
      <c r="W32" s="96"/>
      <c r="X32" s="96"/>
      <c r="Y32" s="96"/>
      <c r="Z32" s="96"/>
      <c r="AA32" s="97"/>
    </row>
    <row r="33" spans="1:27" ht="12.75">
      <c r="A33" s="25" t="s">
        <v>229</v>
      </c>
      <c r="B33" s="98">
        <v>2</v>
      </c>
      <c r="C33" s="99">
        <f>B33/B30</f>
        <v>0.25</v>
      </c>
      <c r="D33" s="96"/>
      <c r="E33" s="96"/>
      <c r="F33" s="96"/>
      <c r="G33" s="96"/>
      <c r="H33" s="96"/>
      <c r="I33" s="96"/>
      <c r="J33" s="96"/>
      <c r="K33" s="96"/>
      <c r="L33" s="96"/>
      <c r="M33" s="96"/>
      <c r="N33" s="96"/>
      <c r="O33" s="96"/>
      <c r="P33" s="96"/>
      <c r="Q33" s="96"/>
      <c r="R33" s="96"/>
      <c r="S33" s="96"/>
      <c r="T33" s="96"/>
      <c r="U33" s="96"/>
      <c r="V33" s="96"/>
      <c r="W33" s="96"/>
      <c r="X33" s="96"/>
      <c r="Y33" s="96"/>
      <c r="Z33" s="96"/>
      <c r="AA33" s="97"/>
    </row>
    <row r="34" spans="1:27" ht="12.75">
      <c r="A34" s="25" t="s">
        <v>230</v>
      </c>
      <c r="B34" s="98">
        <v>10</v>
      </c>
      <c r="C34" s="99">
        <f>B34/B31</f>
        <v>0.625</v>
      </c>
      <c r="D34" s="96"/>
      <c r="E34" s="96"/>
      <c r="F34" s="96"/>
      <c r="G34" s="96"/>
      <c r="H34" s="96"/>
      <c r="I34" s="96"/>
      <c r="J34" s="96"/>
      <c r="K34" s="96"/>
      <c r="L34" s="96"/>
      <c r="M34" s="96"/>
      <c r="N34" s="96"/>
      <c r="O34" s="96"/>
      <c r="P34" s="96"/>
      <c r="Q34" s="96"/>
      <c r="R34" s="96"/>
      <c r="S34" s="96"/>
      <c r="T34" s="96"/>
      <c r="U34" s="96"/>
      <c r="V34" s="96"/>
      <c r="W34" s="96"/>
      <c r="X34" s="96"/>
      <c r="Y34" s="96"/>
      <c r="Z34" s="96"/>
      <c r="AA34" s="97"/>
    </row>
    <row r="35" ht="12.75">
      <c r="AA35" s="91"/>
    </row>
    <row r="36" spans="1:27" ht="12.75">
      <c r="A36" s="2" t="s">
        <v>17</v>
      </c>
      <c r="AA36" s="13"/>
    </row>
    <row r="37" ht="12.75">
      <c r="A37" t="s">
        <v>25</v>
      </c>
    </row>
    <row r="38" ht="12.75">
      <c r="A38" t="s">
        <v>18</v>
      </c>
    </row>
    <row r="39" ht="12.75">
      <c r="A39" t="s">
        <v>19</v>
      </c>
    </row>
    <row r="40" ht="12.75">
      <c r="A40" t="s">
        <v>23</v>
      </c>
    </row>
    <row r="41" ht="12.75">
      <c r="A41" s="12" t="s">
        <v>40</v>
      </c>
    </row>
    <row r="43" ht="12.75">
      <c r="A43" s="2" t="s">
        <v>21</v>
      </c>
    </row>
    <row r="44" ht="12.75">
      <c r="A44" t="s">
        <v>18</v>
      </c>
    </row>
    <row r="45" ht="12.75">
      <c r="A45" t="s">
        <v>22</v>
      </c>
    </row>
    <row r="46" ht="12.75">
      <c r="A46" t="s">
        <v>24</v>
      </c>
    </row>
    <row r="47" ht="12.75">
      <c r="A47" s="12" t="s">
        <v>40</v>
      </c>
    </row>
  </sheetData>
  <printOptions/>
  <pageMargins left="0.15" right="0.57" top="0.28" bottom="0.3" header="0.28" footer="0.29"/>
  <pageSetup fitToHeight="2" fitToWidth="2" horizontalDpi="300" verticalDpi="300" orientation="landscape" scale="50" r:id="rId1"/>
</worksheet>
</file>

<file path=xl/worksheets/sheet3.xml><?xml version="1.0" encoding="utf-8"?>
<worksheet xmlns="http://schemas.openxmlformats.org/spreadsheetml/2006/main" xmlns:r="http://schemas.openxmlformats.org/officeDocument/2006/relationships">
  <dimension ref="A1:AF35"/>
  <sheetViews>
    <sheetView zoomScale="75" zoomScaleNormal="75" workbookViewId="0" topLeftCell="A1">
      <pane ySplit="17" topLeftCell="BM18" activePane="bottomLeft" state="frozen"/>
      <selection pane="topLeft" activeCell="A1" sqref="A1"/>
      <selection pane="bottomLeft" activeCell="B18" sqref="B18"/>
    </sheetView>
  </sheetViews>
  <sheetFormatPr defaultColWidth="9.140625" defaultRowHeight="12.75"/>
  <cols>
    <col min="1" max="1" width="38.421875" style="0" customWidth="1"/>
    <col min="2" max="2" width="19.140625" style="0" customWidth="1"/>
    <col min="3" max="24" width="18.7109375" style="0" customWidth="1"/>
    <col min="25" max="27" width="12.7109375" style="0" customWidth="1"/>
    <col min="28" max="28" width="30.7109375" style="0" customWidth="1"/>
    <col min="29" max="31" width="12.7109375" style="33" customWidth="1"/>
  </cols>
  <sheetData>
    <row r="1" spans="1:28" ht="23.25" customHeight="1">
      <c r="A1" s="42" t="s">
        <v>150</v>
      </c>
      <c r="B1" s="42"/>
      <c r="C1" s="42"/>
      <c r="D1" s="42"/>
      <c r="E1" s="33"/>
      <c r="F1" s="33"/>
      <c r="G1" s="33"/>
      <c r="H1" s="33"/>
      <c r="I1" s="33"/>
      <c r="J1" s="33"/>
      <c r="K1" s="33"/>
      <c r="L1" s="33"/>
      <c r="M1" s="33"/>
      <c r="N1" s="33"/>
      <c r="O1" s="33"/>
      <c r="P1" s="33"/>
      <c r="Q1" s="33"/>
      <c r="R1" s="33"/>
      <c r="S1" s="33"/>
      <c r="T1" s="33"/>
      <c r="U1" s="33"/>
      <c r="V1" s="33"/>
      <c r="W1" s="33"/>
      <c r="X1" s="33"/>
      <c r="Y1" s="33"/>
      <c r="Z1" s="33"/>
      <c r="AA1" s="33"/>
      <c r="AB1" s="33"/>
    </row>
    <row r="2" spans="1:28" ht="12.75">
      <c r="A2" s="35"/>
      <c r="B2" s="35"/>
      <c r="C2" s="35"/>
      <c r="D2" s="35"/>
      <c r="E2" s="33"/>
      <c r="F2" s="33"/>
      <c r="G2" s="23"/>
      <c r="H2" s="24" t="s">
        <v>29</v>
      </c>
      <c r="I2" s="10"/>
      <c r="J2" s="33"/>
      <c r="K2" s="56"/>
      <c r="L2" s="33"/>
      <c r="M2" s="33"/>
      <c r="N2" s="33"/>
      <c r="O2" s="33"/>
      <c r="P2" s="33"/>
      <c r="Q2" s="33"/>
      <c r="R2" s="33"/>
      <c r="S2" s="33"/>
      <c r="T2" s="33"/>
      <c r="U2" s="33"/>
      <c r="V2" s="33"/>
      <c r="W2" s="33"/>
      <c r="X2" s="33"/>
      <c r="Y2" s="33"/>
      <c r="Z2" s="33"/>
      <c r="AA2" s="33"/>
      <c r="AB2" s="33"/>
    </row>
    <row r="3" spans="1:28" ht="12.75">
      <c r="A3" s="35"/>
      <c r="B3" s="9" t="s">
        <v>26</v>
      </c>
      <c r="C3" s="38"/>
      <c r="D3" s="38"/>
      <c r="E3" s="10"/>
      <c r="F3" s="33"/>
      <c r="G3" s="41">
        <f>Y16</f>
        <v>11</v>
      </c>
      <c r="H3" s="47" t="s">
        <v>30</v>
      </c>
      <c r="I3" s="48"/>
      <c r="J3" s="33"/>
      <c r="K3" s="40"/>
      <c r="L3" s="33"/>
      <c r="M3" s="33"/>
      <c r="N3" s="33"/>
      <c r="O3" s="33"/>
      <c r="P3" s="33"/>
      <c r="Q3" s="33"/>
      <c r="R3" s="33"/>
      <c r="S3" s="33"/>
      <c r="T3" s="33"/>
      <c r="U3" s="33"/>
      <c r="V3" s="33"/>
      <c r="W3" s="33"/>
      <c r="X3" s="33"/>
      <c r="Y3" s="33"/>
      <c r="Z3" s="33"/>
      <c r="AA3" s="33"/>
      <c r="AB3" s="33"/>
    </row>
    <row r="4" spans="1:28" ht="12.75">
      <c r="A4" s="33"/>
      <c r="B4" s="46" t="s">
        <v>38</v>
      </c>
      <c r="C4" s="44"/>
      <c r="D4" s="44"/>
      <c r="E4" s="45"/>
      <c r="F4" s="33"/>
      <c r="G4" s="27">
        <f>Z17</f>
        <v>2</v>
      </c>
      <c r="H4" s="49" t="s">
        <v>133</v>
      </c>
      <c r="I4" s="45"/>
      <c r="J4" s="33"/>
      <c r="K4" s="40"/>
      <c r="L4" s="33"/>
      <c r="M4" s="33"/>
      <c r="N4" s="33"/>
      <c r="O4" s="33"/>
      <c r="P4" s="33"/>
      <c r="Q4" s="33"/>
      <c r="R4" s="33"/>
      <c r="S4" s="33"/>
      <c r="T4" s="33"/>
      <c r="U4" s="33"/>
      <c r="V4" s="33"/>
      <c r="W4" s="33"/>
      <c r="X4" s="33"/>
      <c r="Y4" s="33"/>
      <c r="Z4" s="33"/>
      <c r="AA4" s="33"/>
      <c r="AB4" s="33"/>
    </row>
    <row r="5" spans="1:28" ht="12.75">
      <c r="A5" s="33"/>
      <c r="B5" s="46" t="s">
        <v>39</v>
      </c>
      <c r="C5" s="44"/>
      <c r="D5" s="44"/>
      <c r="E5" s="45"/>
      <c r="F5" s="33"/>
      <c r="G5" s="31">
        <f>AA17</f>
        <v>0.5</v>
      </c>
      <c r="H5" s="49" t="s">
        <v>166</v>
      </c>
      <c r="I5" s="45"/>
      <c r="J5" s="33"/>
      <c r="K5" s="40"/>
      <c r="L5" s="33"/>
      <c r="M5" s="33"/>
      <c r="N5" s="33"/>
      <c r="O5" s="33"/>
      <c r="P5" s="33"/>
      <c r="Q5" s="33"/>
      <c r="R5" s="33"/>
      <c r="S5" s="33"/>
      <c r="T5" s="33"/>
      <c r="U5" s="33"/>
      <c r="V5" s="33"/>
      <c r="W5" s="33"/>
      <c r="X5" s="33"/>
      <c r="Y5" s="33"/>
      <c r="Z5" s="33"/>
      <c r="AA5" s="33"/>
      <c r="AB5" s="33"/>
    </row>
    <row r="6" spans="1:28" ht="12.75">
      <c r="A6" s="33"/>
      <c r="B6" s="46" t="s">
        <v>149</v>
      </c>
      <c r="C6" s="44"/>
      <c r="D6" s="44"/>
      <c r="E6" s="45"/>
      <c r="F6" s="33"/>
      <c r="G6" s="31">
        <f>COUNTIF(E27:X27,"&gt;2")/Z17</f>
        <v>0.5</v>
      </c>
      <c r="H6" s="49" t="s">
        <v>134</v>
      </c>
      <c r="I6" s="45"/>
      <c r="J6" s="33"/>
      <c r="K6" s="40"/>
      <c r="L6" s="33"/>
      <c r="M6" s="33"/>
      <c r="N6" s="33"/>
      <c r="O6" s="33"/>
      <c r="P6" s="33"/>
      <c r="Q6" s="33"/>
      <c r="R6" s="33"/>
      <c r="S6" s="33"/>
      <c r="T6" s="33"/>
      <c r="U6" s="33"/>
      <c r="V6" s="33"/>
      <c r="W6" s="33"/>
      <c r="X6" s="33"/>
      <c r="Y6" s="33"/>
      <c r="Z6" s="33"/>
      <c r="AA6" s="33"/>
      <c r="AB6" s="33"/>
    </row>
    <row r="7" spans="1:28" ht="12.75">
      <c r="A7" s="33"/>
      <c r="B7" s="33"/>
      <c r="C7" s="33"/>
      <c r="D7" s="33"/>
      <c r="E7" s="33"/>
      <c r="F7" s="33"/>
      <c r="G7" s="31">
        <f>COUNTIF(E28:X28,"true")/COUNTIF(E17:X17,"G")</f>
        <v>1</v>
      </c>
      <c r="H7" s="49" t="s">
        <v>118</v>
      </c>
      <c r="I7" s="45"/>
      <c r="J7" s="33"/>
      <c r="K7" s="33"/>
      <c r="L7" s="33"/>
      <c r="M7" s="33"/>
      <c r="N7" s="33"/>
      <c r="O7" s="33"/>
      <c r="P7" s="33"/>
      <c r="Q7" s="33"/>
      <c r="R7" s="33"/>
      <c r="S7" s="33"/>
      <c r="T7" s="33"/>
      <c r="U7" s="33"/>
      <c r="V7" s="33"/>
      <c r="W7" s="33"/>
      <c r="X7" s="33"/>
      <c r="Y7" s="33"/>
      <c r="Z7" s="33"/>
      <c r="AA7" s="33"/>
      <c r="AB7" s="33"/>
    </row>
    <row r="8" spans="1:28" ht="12.75">
      <c r="A8" s="39"/>
      <c r="B8" s="7" t="s">
        <v>126</v>
      </c>
      <c r="C8" s="39"/>
      <c r="D8" s="39"/>
      <c r="E8" s="33"/>
      <c r="F8" s="33"/>
      <c r="G8" s="31">
        <f>COUNTA(E25:X25)/Z17</f>
        <v>0</v>
      </c>
      <c r="H8" s="49" t="s">
        <v>165</v>
      </c>
      <c r="I8" s="45"/>
      <c r="J8" s="33"/>
      <c r="K8" s="33"/>
      <c r="L8" s="33"/>
      <c r="M8" s="33"/>
      <c r="N8" s="33"/>
      <c r="O8" s="33"/>
      <c r="P8" s="33"/>
      <c r="Q8" s="33"/>
      <c r="R8" s="33"/>
      <c r="S8" s="33"/>
      <c r="T8" s="33"/>
      <c r="U8" s="33"/>
      <c r="V8" s="33"/>
      <c r="W8" s="33"/>
      <c r="X8" s="33"/>
      <c r="Y8" s="40"/>
      <c r="Z8" s="33"/>
      <c r="AA8" s="33"/>
      <c r="AB8" s="33"/>
    </row>
    <row r="9" spans="1:28" ht="12.75">
      <c r="A9" s="39"/>
      <c r="B9" s="50" t="s">
        <v>127</v>
      </c>
      <c r="C9" s="39"/>
      <c r="D9" s="39"/>
      <c r="E9" s="33"/>
      <c r="F9" s="33"/>
      <c r="G9" s="80">
        <f>(B18*Z18+B19*Z19+B20*Z20+B21*Z21+B22*Z22+B23*Z23)/SUM(C18:C24)</f>
        <v>0.6956521739130435</v>
      </c>
      <c r="H9" s="49" t="s">
        <v>122</v>
      </c>
      <c r="I9" s="45"/>
      <c r="J9" s="33"/>
      <c r="K9" s="33"/>
      <c r="L9" s="33"/>
      <c r="M9" s="33"/>
      <c r="N9" s="33"/>
      <c r="O9" s="33"/>
      <c r="P9" s="33"/>
      <c r="Q9" s="33"/>
      <c r="R9" s="33"/>
      <c r="S9" s="33"/>
      <c r="T9" s="33"/>
      <c r="U9" s="33"/>
      <c r="V9" s="33"/>
      <c r="W9" s="33"/>
      <c r="X9" s="33"/>
      <c r="Y9" s="33"/>
      <c r="Z9" s="33"/>
      <c r="AA9" s="33"/>
      <c r="AB9" s="33"/>
    </row>
    <row r="10" spans="1:28" ht="12.75">
      <c r="A10" s="39"/>
      <c r="B10" s="50" t="s">
        <v>148</v>
      </c>
      <c r="C10" s="39"/>
      <c r="D10" s="39"/>
      <c r="E10" s="33"/>
      <c r="F10" s="33"/>
      <c r="G10" s="33"/>
      <c r="H10" s="33"/>
      <c r="I10" s="33"/>
      <c r="J10" s="33"/>
      <c r="K10" s="33"/>
      <c r="L10" s="40"/>
      <c r="M10" s="33"/>
      <c r="N10" s="33"/>
      <c r="O10" s="33"/>
      <c r="P10" s="33"/>
      <c r="Q10" s="33"/>
      <c r="R10" s="33"/>
      <c r="S10" s="33"/>
      <c r="T10" s="33"/>
      <c r="U10" s="33"/>
      <c r="V10" s="33"/>
      <c r="W10" s="33"/>
      <c r="X10" s="33"/>
      <c r="Y10" s="33"/>
      <c r="Z10" s="33"/>
      <c r="AA10" s="33"/>
      <c r="AB10" s="33"/>
    </row>
    <row r="11" spans="1:28" ht="12.75">
      <c r="A11" s="39"/>
      <c r="B11" s="50" t="s">
        <v>129</v>
      </c>
      <c r="C11" s="39"/>
      <c r="D11" s="39"/>
      <c r="E11" s="33"/>
      <c r="F11" s="33"/>
      <c r="G11" s="33"/>
      <c r="H11" s="33"/>
      <c r="I11" s="33"/>
      <c r="J11" s="33"/>
      <c r="K11" s="33"/>
      <c r="L11" s="40"/>
      <c r="M11" s="33"/>
      <c r="N11" s="33"/>
      <c r="O11" s="33"/>
      <c r="P11" s="33"/>
      <c r="Q11" s="33"/>
      <c r="R11" s="33"/>
      <c r="S11" s="33"/>
      <c r="T11" s="33"/>
      <c r="U11" s="33"/>
      <c r="V11" s="33"/>
      <c r="W11" s="33"/>
      <c r="X11" s="33"/>
      <c r="Y11" s="33"/>
      <c r="Z11" s="33"/>
      <c r="AA11" s="33"/>
      <c r="AB11" s="33"/>
    </row>
    <row r="12" spans="1:28" ht="12.75">
      <c r="A12" s="39"/>
      <c r="B12" s="50" t="s">
        <v>130</v>
      </c>
      <c r="C12" s="39"/>
      <c r="D12" s="39"/>
      <c r="E12" s="33"/>
      <c r="F12" s="33"/>
      <c r="G12" s="33"/>
      <c r="H12" s="33"/>
      <c r="I12" s="33"/>
      <c r="J12" s="33"/>
      <c r="K12" s="33"/>
      <c r="L12" s="40"/>
      <c r="M12" s="33"/>
      <c r="N12" s="33"/>
      <c r="O12" s="33"/>
      <c r="P12" s="33"/>
      <c r="Q12" s="33"/>
      <c r="R12" s="33"/>
      <c r="S12" s="33"/>
      <c r="T12" s="33"/>
      <c r="U12" s="33"/>
      <c r="V12" s="33"/>
      <c r="W12" s="33"/>
      <c r="X12" s="33"/>
      <c r="Y12" s="33"/>
      <c r="Z12" s="33"/>
      <c r="AA12" s="33"/>
      <c r="AB12" s="33"/>
    </row>
    <row r="13" spans="1:28" ht="12.75">
      <c r="A13" s="39"/>
      <c r="B13" s="39"/>
      <c r="C13" s="39"/>
      <c r="D13" s="39"/>
      <c r="E13" s="33"/>
      <c r="F13" s="33"/>
      <c r="G13" s="33"/>
      <c r="H13" s="33"/>
      <c r="I13" s="33"/>
      <c r="J13" s="33"/>
      <c r="K13" s="33"/>
      <c r="L13" s="40"/>
      <c r="M13" s="33"/>
      <c r="N13" s="33"/>
      <c r="O13" s="33"/>
      <c r="P13" s="33"/>
      <c r="Q13" s="33"/>
      <c r="R13" s="33"/>
      <c r="S13" s="33"/>
      <c r="T13" s="33"/>
      <c r="U13" s="33"/>
      <c r="V13" s="33"/>
      <c r="W13" s="33"/>
      <c r="X13" s="33"/>
      <c r="Y13" s="33"/>
      <c r="Z13" s="33"/>
      <c r="AA13" s="33"/>
      <c r="AB13" s="33"/>
    </row>
    <row r="14" spans="1:28" ht="12.75">
      <c r="A14" s="33"/>
      <c r="B14" s="56"/>
      <c r="C14" s="56"/>
      <c r="D14" s="7" t="s">
        <v>128</v>
      </c>
      <c r="E14" s="30">
        <v>1</v>
      </c>
      <c r="F14" s="30">
        <v>2</v>
      </c>
      <c r="G14" s="30">
        <v>3</v>
      </c>
      <c r="H14" s="30">
        <v>4</v>
      </c>
      <c r="I14" s="30">
        <v>5</v>
      </c>
      <c r="J14" s="30">
        <v>6</v>
      </c>
      <c r="K14" s="30">
        <v>7</v>
      </c>
      <c r="L14" s="30">
        <v>8</v>
      </c>
      <c r="M14" s="30">
        <v>9</v>
      </c>
      <c r="N14" s="30">
        <v>10</v>
      </c>
      <c r="O14" s="30">
        <v>11</v>
      </c>
      <c r="P14" s="30">
        <v>12</v>
      </c>
      <c r="Q14" s="30">
        <v>13</v>
      </c>
      <c r="R14" s="30">
        <v>14</v>
      </c>
      <c r="S14" s="30">
        <v>15</v>
      </c>
      <c r="T14" s="30">
        <v>16</v>
      </c>
      <c r="U14" s="30">
        <v>17</v>
      </c>
      <c r="V14" s="30">
        <v>18</v>
      </c>
      <c r="W14" s="30">
        <v>19</v>
      </c>
      <c r="X14" s="30">
        <v>20</v>
      </c>
      <c r="Y14" s="9" t="s">
        <v>29</v>
      </c>
      <c r="Z14" s="38"/>
      <c r="AA14" s="10"/>
      <c r="AB14" s="33"/>
    </row>
    <row r="15" spans="1:32" ht="25.5">
      <c r="A15" s="57" t="s">
        <v>124</v>
      </c>
      <c r="B15" s="62" t="s">
        <v>125</v>
      </c>
      <c r="C15" s="62" t="s">
        <v>131</v>
      </c>
      <c r="D15" s="60" t="s">
        <v>65</v>
      </c>
      <c r="E15" s="78" t="s">
        <v>136</v>
      </c>
      <c r="F15" s="78" t="s">
        <v>137</v>
      </c>
      <c r="G15" s="78"/>
      <c r="H15" s="78"/>
      <c r="I15" s="78"/>
      <c r="J15" s="78"/>
      <c r="K15" s="78"/>
      <c r="L15" s="78"/>
      <c r="M15" s="78"/>
      <c r="N15" s="78"/>
      <c r="O15" s="78"/>
      <c r="P15" s="78"/>
      <c r="Q15" s="78"/>
      <c r="R15" s="78"/>
      <c r="S15" s="78"/>
      <c r="T15" s="78"/>
      <c r="U15" s="78"/>
      <c r="V15" s="78"/>
      <c r="W15" s="78"/>
      <c r="X15" s="78"/>
      <c r="Y15" s="51" t="s">
        <v>111</v>
      </c>
      <c r="Z15" s="51" t="s">
        <v>62</v>
      </c>
      <c r="AA15" s="63" t="s">
        <v>112</v>
      </c>
      <c r="AB15" s="66"/>
      <c r="AC15" s="34"/>
      <c r="AD15" s="34"/>
      <c r="AE15" s="34"/>
      <c r="AF15" s="28"/>
    </row>
    <row r="16" spans="1:32" ht="12.75">
      <c r="A16" s="58"/>
      <c r="B16" s="55"/>
      <c r="C16" s="55"/>
      <c r="D16" s="53" t="s">
        <v>0</v>
      </c>
      <c r="E16" s="84">
        <v>10</v>
      </c>
      <c r="F16" s="84">
        <v>12</v>
      </c>
      <c r="G16" s="84"/>
      <c r="H16" s="84"/>
      <c r="I16" s="84"/>
      <c r="J16" s="84"/>
      <c r="K16" s="84"/>
      <c r="L16" s="84"/>
      <c r="M16" s="84"/>
      <c r="N16" s="84"/>
      <c r="O16" s="84"/>
      <c r="P16" s="84"/>
      <c r="Q16" s="84"/>
      <c r="R16" s="84"/>
      <c r="S16" s="84"/>
      <c r="T16" s="84"/>
      <c r="U16" s="84"/>
      <c r="V16" s="84"/>
      <c r="W16" s="84"/>
      <c r="X16" s="84"/>
      <c r="Y16" s="27">
        <f>SUM(E16:X16)/COUNTIF(E16:X16,"&gt;0")</f>
        <v>11</v>
      </c>
      <c r="Z16" s="27"/>
      <c r="AA16" s="64"/>
      <c r="AB16" s="67" t="s">
        <v>164</v>
      </c>
      <c r="AC16" s="35"/>
      <c r="AD16" s="35"/>
      <c r="AE16" s="35"/>
      <c r="AF16" s="29"/>
    </row>
    <row r="17" spans="1:28" ht="12.75">
      <c r="A17" s="59"/>
      <c r="B17" s="61"/>
      <c r="C17" s="61"/>
      <c r="D17" s="60" t="s">
        <v>121</v>
      </c>
      <c r="E17" s="78" t="s">
        <v>120</v>
      </c>
      <c r="F17" s="78" t="s">
        <v>119</v>
      </c>
      <c r="G17" s="78"/>
      <c r="H17" s="78"/>
      <c r="I17" s="78"/>
      <c r="J17" s="78"/>
      <c r="K17" s="78"/>
      <c r="L17" s="78"/>
      <c r="M17" s="78"/>
      <c r="N17" s="78"/>
      <c r="O17" s="78"/>
      <c r="P17" s="78"/>
      <c r="Q17" s="78"/>
      <c r="R17" s="78"/>
      <c r="S17" s="78"/>
      <c r="T17" s="78"/>
      <c r="U17" s="78"/>
      <c r="V17" s="78"/>
      <c r="W17" s="78"/>
      <c r="X17" s="78"/>
      <c r="Y17" s="27"/>
      <c r="Z17" s="27">
        <f>COUNTIF(E17:X17,"B")+COUNTIF(E17:X17,"G")</f>
        <v>2</v>
      </c>
      <c r="AA17" s="65">
        <f>COUNTIF(E17:X17,"G")/Z17</f>
        <v>0.5</v>
      </c>
      <c r="AB17" s="61"/>
    </row>
    <row r="18" spans="1:32" ht="114.75">
      <c r="A18" s="54" t="s">
        <v>162</v>
      </c>
      <c r="B18" s="75">
        <v>2</v>
      </c>
      <c r="C18" s="75">
        <v>4</v>
      </c>
      <c r="D18" s="43" t="s">
        <v>151</v>
      </c>
      <c r="E18" s="79"/>
      <c r="F18" s="79"/>
      <c r="G18" s="79"/>
      <c r="H18" s="79"/>
      <c r="I18" s="79"/>
      <c r="J18" s="79"/>
      <c r="K18" s="79"/>
      <c r="L18" s="79"/>
      <c r="M18" s="79"/>
      <c r="N18" s="79"/>
      <c r="O18" s="79"/>
      <c r="P18" s="79"/>
      <c r="Q18" s="79"/>
      <c r="R18" s="79"/>
      <c r="S18" s="79"/>
      <c r="T18" s="79"/>
      <c r="U18" s="79"/>
      <c r="V18" s="79"/>
      <c r="W18" s="79"/>
      <c r="X18" s="79"/>
      <c r="Y18" s="25"/>
      <c r="Z18" s="25">
        <f aca="true" t="shared" si="0" ref="Z18:Z24">COUNTA(E18:X18)</f>
        <v>0</v>
      </c>
      <c r="AA18" s="25"/>
      <c r="AB18" s="81" t="s">
        <v>123</v>
      </c>
      <c r="AC18" s="36"/>
      <c r="AD18" s="36"/>
      <c r="AE18" s="36"/>
      <c r="AF18" s="1"/>
    </row>
    <row r="19" spans="1:32" ht="153">
      <c r="A19" s="43" t="s">
        <v>66</v>
      </c>
      <c r="B19" s="76">
        <v>2</v>
      </c>
      <c r="C19" s="76">
        <v>2.5</v>
      </c>
      <c r="D19" s="43" t="s">
        <v>152</v>
      </c>
      <c r="E19" s="79" t="s">
        <v>143</v>
      </c>
      <c r="F19" s="79" t="s">
        <v>55</v>
      </c>
      <c r="G19" s="79"/>
      <c r="H19" s="79"/>
      <c r="I19" s="79"/>
      <c r="J19" s="79"/>
      <c r="K19" s="79"/>
      <c r="L19" s="79"/>
      <c r="M19" s="79"/>
      <c r="N19" s="79"/>
      <c r="O19" s="79"/>
      <c r="P19" s="79"/>
      <c r="Q19" s="79"/>
      <c r="R19" s="79"/>
      <c r="S19" s="79"/>
      <c r="T19" s="79"/>
      <c r="U19" s="79"/>
      <c r="V19" s="79"/>
      <c r="W19" s="79"/>
      <c r="X19" s="79"/>
      <c r="Y19" s="25"/>
      <c r="Z19" s="25">
        <f t="shared" si="0"/>
        <v>2</v>
      </c>
      <c r="AA19" s="25"/>
      <c r="AB19" s="82" t="s">
        <v>138</v>
      </c>
      <c r="AC19" s="36"/>
      <c r="AD19" s="36"/>
      <c r="AE19" s="36"/>
      <c r="AF19" s="1"/>
    </row>
    <row r="20" spans="1:32" ht="229.5">
      <c r="A20" s="43" t="s">
        <v>146</v>
      </c>
      <c r="B20" s="76">
        <v>2</v>
      </c>
      <c r="C20" s="76">
        <v>2.5</v>
      </c>
      <c r="D20" s="43" t="s">
        <v>153</v>
      </c>
      <c r="E20" s="79" t="s">
        <v>144</v>
      </c>
      <c r="F20" s="79"/>
      <c r="G20" s="79"/>
      <c r="H20" s="79"/>
      <c r="I20" s="79"/>
      <c r="J20" s="79"/>
      <c r="K20" s="79"/>
      <c r="L20" s="79"/>
      <c r="M20" s="79"/>
      <c r="N20" s="79"/>
      <c r="O20" s="79"/>
      <c r="P20" s="79"/>
      <c r="Q20" s="79"/>
      <c r="R20" s="79"/>
      <c r="S20" s="79"/>
      <c r="T20" s="79"/>
      <c r="U20" s="79"/>
      <c r="V20" s="79"/>
      <c r="W20" s="79"/>
      <c r="X20" s="79"/>
      <c r="Y20" s="25"/>
      <c r="Z20" s="25">
        <f t="shared" si="0"/>
        <v>1</v>
      </c>
      <c r="AA20" s="25"/>
      <c r="AB20" s="82" t="s">
        <v>139</v>
      </c>
      <c r="AC20" s="36"/>
      <c r="AD20" s="36"/>
      <c r="AE20" s="36"/>
      <c r="AF20" s="1"/>
    </row>
    <row r="21" spans="1:32" ht="178.5">
      <c r="A21" s="52" t="s">
        <v>147</v>
      </c>
      <c r="B21" s="76">
        <v>2</v>
      </c>
      <c r="C21" s="76">
        <v>2.5</v>
      </c>
      <c r="D21" s="43" t="s">
        <v>154</v>
      </c>
      <c r="E21" s="79" t="s">
        <v>15</v>
      </c>
      <c r="F21" s="79"/>
      <c r="G21" s="79"/>
      <c r="H21" s="79"/>
      <c r="I21" s="79"/>
      <c r="J21" s="79"/>
      <c r="K21" s="79"/>
      <c r="L21" s="79"/>
      <c r="M21" s="79"/>
      <c r="N21" s="79"/>
      <c r="O21" s="79"/>
      <c r="P21" s="79"/>
      <c r="Q21" s="79"/>
      <c r="R21" s="79"/>
      <c r="S21" s="79"/>
      <c r="T21" s="79"/>
      <c r="U21" s="79"/>
      <c r="V21" s="79"/>
      <c r="W21" s="79"/>
      <c r="X21" s="79"/>
      <c r="Y21" s="25"/>
      <c r="Z21" s="25">
        <f t="shared" si="0"/>
        <v>1</v>
      </c>
      <c r="AA21" s="25"/>
      <c r="AB21" s="82" t="s">
        <v>140</v>
      </c>
      <c r="AC21" s="36"/>
      <c r="AD21" s="36"/>
      <c r="AE21" s="36"/>
      <c r="AF21" s="1"/>
    </row>
    <row r="22" spans="1:32" ht="127.5">
      <c r="A22" s="52" t="s">
        <v>69</v>
      </c>
      <c r="B22" s="76"/>
      <c r="C22" s="76"/>
      <c r="D22" s="43" t="s">
        <v>67</v>
      </c>
      <c r="E22" s="79"/>
      <c r="F22" s="79"/>
      <c r="G22" s="79"/>
      <c r="H22" s="79"/>
      <c r="I22" s="79"/>
      <c r="J22" s="79"/>
      <c r="K22" s="79"/>
      <c r="L22" s="79"/>
      <c r="M22" s="79"/>
      <c r="N22" s="79"/>
      <c r="O22" s="79"/>
      <c r="P22" s="79"/>
      <c r="Q22" s="79"/>
      <c r="R22" s="79"/>
      <c r="S22" s="79"/>
      <c r="T22" s="79"/>
      <c r="U22" s="79"/>
      <c r="V22" s="79"/>
      <c r="W22" s="79"/>
      <c r="X22" s="79"/>
      <c r="Y22" s="25"/>
      <c r="Z22" s="25">
        <f t="shared" si="0"/>
        <v>0</v>
      </c>
      <c r="AA22" s="25"/>
      <c r="AB22" s="83" t="s">
        <v>141</v>
      </c>
      <c r="AC22" s="36"/>
      <c r="AD22" s="36"/>
      <c r="AE22" s="36"/>
      <c r="AF22" s="1"/>
    </row>
    <row r="23" spans="1:32" ht="127.5">
      <c r="A23" s="43" t="s">
        <v>70</v>
      </c>
      <c r="B23" s="76"/>
      <c r="C23" s="76"/>
      <c r="D23" s="43" t="s">
        <v>68</v>
      </c>
      <c r="E23" s="79"/>
      <c r="F23" s="79"/>
      <c r="G23" s="79"/>
      <c r="H23" s="79"/>
      <c r="I23" s="79"/>
      <c r="J23" s="79"/>
      <c r="K23" s="79"/>
      <c r="L23" s="79"/>
      <c r="M23" s="79"/>
      <c r="N23" s="79"/>
      <c r="O23" s="79"/>
      <c r="P23" s="79"/>
      <c r="Q23" s="79"/>
      <c r="R23" s="79"/>
      <c r="S23" s="79"/>
      <c r="T23" s="79"/>
      <c r="U23" s="79"/>
      <c r="V23" s="79"/>
      <c r="W23" s="79"/>
      <c r="X23" s="79"/>
      <c r="Y23" s="25"/>
      <c r="Z23" s="25">
        <f t="shared" si="0"/>
        <v>0</v>
      </c>
      <c r="AA23" s="25"/>
      <c r="AB23" s="83" t="s">
        <v>142</v>
      </c>
      <c r="AC23" s="74"/>
      <c r="AD23" s="36"/>
      <c r="AE23" s="36"/>
      <c r="AF23" s="1"/>
    </row>
    <row r="24" spans="1:32" ht="25.5">
      <c r="A24" s="73" t="s">
        <v>163</v>
      </c>
      <c r="B24" s="77"/>
      <c r="C24" s="77"/>
      <c r="D24" s="69" t="s">
        <v>155</v>
      </c>
      <c r="E24" s="79"/>
      <c r="F24" s="79"/>
      <c r="G24" s="79"/>
      <c r="H24" s="79"/>
      <c r="I24" s="79"/>
      <c r="J24" s="79"/>
      <c r="K24" s="79"/>
      <c r="L24" s="79"/>
      <c r="M24" s="79"/>
      <c r="N24" s="79"/>
      <c r="O24" s="79"/>
      <c r="P24" s="79"/>
      <c r="Q24" s="79"/>
      <c r="R24" s="79"/>
      <c r="S24" s="79"/>
      <c r="T24" s="79"/>
      <c r="U24" s="79"/>
      <c r="V24" s="79"/>
      <c r="W24" s="79"/>
      <c r="X24" s="79"/>
      <c r="Y24" s="25"/>
      <c r="Z24" s="25">
        <f t="shared" si="0"/>
        <v>0</v>
      </c>
      <c r="AA24" s="25"/>
      <c r="AB24" s="83" t="s">
        <v>132</v>
      </c>
      <c r="AC24" s="25" t="s">
        <v>135</v>
      </c>
      <c r="AD24" s="36"/>
      <c r="AE24" s="36"/>
      <c r="AF24" s="1"/>
    </row>
    <row r="25" spans="1:29" ht="12.75">
      <c r="A25" s="72" t="s">
        <v>156</v>
      </c>
      <c r="B25" s="70"/>
      <c r="C25" s="70"/>
      <c r="D25" s="71"/>
      <c r="E25" s="68"/>
      <c r="F25" s="26"/>
      <c r="G25" s="26"/>
      <c r="H25" s="26"/>
      <c r="I25" s="26"/>
      <c r="J25" s="26"/>
      <c r="K25" s="26"/>
      <c r="L25" s="26"/>
      <c r="M25" s="26"/>
      <c r="N25" s="26"/>
      <c r="O25" s="26"/>
      <c r="P25" s="26"/>
      <c r="Q25" s="26"/>
      <c r="R25" s="26"/>
      <c r="S25" s="26"/>
      <c r="T25" s="26"/>
      <c r="U25" s="26"/>
      <c r="V25" s="26"/>
      <c r="W25" s="26"/>
      <c r="X25" s="26"/>
      <c r="Y25" s="27"/>
      <c r="Z25" s="32"/>
      <c r="AA25" s="27"/>
      <c r="AB25" s="27"/>
      <c r="AC25" s="25">
        <f>COUNTA(E25:X25)</f>
        <v>0</v>
      </c>
    </row>
    <row r="26" spans="1:29" ht="12.75">
      <c r="A26" s="72" t="s">
        <v>159</v>
      </c>
      <c r="B26" s="70"/>
      <c r="C26" s="70"/>
      <c r="D26" s="71"/>
      <c r="E26" s="68"/>
      <c r="F26" s="26"/>
      <c r="G26" s="26"/>
      <c r="H26" s="26"/>
      <c r="I26" s="26"/>
      <c r="J26" s="26"/>
      <c r="K26" s="26"/>
      <c r="L26" s="26"/>
      <c r="M26" s="26"/>
      <c r="N26" s="26"/>
      <c r="O26" s="26"/>
      <c r="P26" s="26"/>
      <c r="Q26" s="26"/>
      <c r="R26" s="26"/>
      <c r="S26" s="26"/>
      <c r="T26" s="26"/>
      <c r="U26" s="26"/>
      <c r="V26" s="26"/>
      <c r="W26" s="26"/>
      <c r="X26" s="26"/>
      <c r="Y26" s="27"/>
      <c r="Z26" s="32"/>
      <c r="AA26" s="27"/>
      <c r="AB26" s="27"/>
      <c r="AC26" s="25">
        <f>COUNTA(E26:X26)</f>
        <v>0</v>
      </c>
    </row>
    <row r="27" spans="1:29" ht="12.75">
      <c r="A27" s="72" t="s">
        <v>157</v>
      </c>
      <c r="B27" s="70"/>
      <c r="C27" s="70"/>
      <c r="D27" s="71"/>
      <c r="E27" s="68">
        <f>5-COUNTIF(E19:E23,"")</f>
        <v>3</v>
      </c>
      <c r="F27" s="26">
        <f aca="true" t="shared" si="1" ref="F27:W27">5-COUNTIF(F19:F23,"")</f>
        <v>1</v>
      </c>
      <c r="G27" s="26">
        <f t="shared" si="1"/>
        <v>0</v>
      </c>
      <c r="H27" s="26">
        <f t="shared" si="1"/>
        <v>0</v>
      </c>
      <c r="I27" s="26">
        <f t="shared" si="1"/>
        <v>0</v>
      </c>
      <c r="J27" s="26">
        <f t="shared" si="1"/>
        <v>0</v>
      </c>
      <c r="K27" s="26">
        <f t="shared" si="1"/>
        <v>0</v>
      </c>
      <c r="L27" s="26">
        <f t="shared" si="1"/>
        <v>0</v>
      </c>
      <c r="M27" s="26">
        <f t="shared" si="1"/>
        <v>0</v>
      </c>
      <c r="N27" s="26">
        <f t="shared" si="1"/>
        <v>0</v>
      </c>
      <c r="O27" s="26">
        <f t="shared" si="1"/>
        <v>0</v>
      </c>
      <c r="P27" s="26">
        <f t="shared" si="1"/>
        <v>0</v>
      </c>
      <c r="Q27" s="26">
        <f t="shared" si="1"/>
        <v>0</v>
      </c>
      <c r="R27" s="26">
        <f t="shared" si="1"/>
        <v>0</v>
      </c>
      <c r="S27" s="26">
        <f t="shared" si="1"/>
        <v>0</v>
      </c>
      <c r="T27" s="26">
        <f t="shared" si="1"/>
        <v>0</v>
      </c>
      <c r="U27" s="26">
        <f t="shared" si="1"/>
        <v>0</v>
      </c>
      <c r="V27" s="26">
        <f t="shared" si="1"/>
        <v>0</v>
      </c>
      <c r="W27" s="26">
        <f t="shared" si="1"/>
        <v>0</v>
      </c>
      <c r="X27" s="26">
        <f>5-COUNTIF(X19:X23,"")</f>
        <v>0</v>
      </c>
      <c r="Y27" s="27"/>
      <c r="Z27" s="32"/>
      <c r="AA27" s="27"/>
      <c r="AB27" s="27"/>
      <c r="AC27" s="27">
        <f>COUNTIF(E27:X27,"&gt;2")</f>
        <v>1</v>
      </c>
    </row>
    <row r="28" spans="1:29" ht="12.75">
      <c r="A28" s="72" t="s">
        <v>158</v>
      </c>
      <c r="B28" s="70"/>
      <c r="C28" s="70"/>
      <c r="D28" s="71"/>
      <c r="E28" s="68" t="b">
        <f aca="true" t="shared" si="2" ref="E28:X28">AND(E27&gt;2,E17="g")</f>
        <v>1</v>
      </c>
      <c r="F28" s="26" t="b">
        <f t="shared" si="2"/>
        <v>0</v>
      </c>
      <c r="G28" s="26" t="b">
        <f t="shared" si="2"/>
        <v>0</v>
      </c>
      <c r="H28" s="26" t="b">
        <f t="shared" si="2"/>
        <v>0</v>
      </c>
      <c r="I28" s="26" t="b">
        <f t="shared" si="2"/>
        <v>0</v>
      </c>
      <c r="J28" s="26" t="b">
        <f t="shared" si="2"/>
        <v>0</v>
      </c>
      <c r="K28" s="26" t="b">
        <f t="shared" si="2"/>
        <v>0</v>
      </c>
      <c r="L28" s="26" t="b">
        <f t="shared" si="2"/>
        <v>0</v>
      </c>
      <c r="M28" s="26" t="b">
        <f t="shared" si="2"/>
        <v>0</v>
      </c>
      <c r="N28" s="26" t="b">
        <f t="shared" si="2"/>
        <v>0</v>
      </c>
      <c r="O28" s="26" t="b">
        <f t="shared" si="2"/>
        <v>0</v>
      </c>
      <c r="P28" s="26" t="b">
        <f t="shared" si="2"/>
        <v>0</v>
      </c>
      <c r="Q28" s="26" t="b">
        <f t="shared" si="2"/>
        <v>0</v>
      </c>
      <c r="R28" s="26" t="b">
        <f t="shared" si="2"/>
        <v>0</v>
      </c>
      <c r="S28" s="26" t="b">
        <f t="shared" si="2"/>
        <v>0</v>
      </c>
      <c r="T28" s="26" t="b">
        <f t="shared" si="2"/>
        <v>0</v>
      </c>
      <c r="U28" s="26" t="b">
        <f t="shared" si="2"/>
        <v>0</v>
      </c>
      <c r="V28" s="26" t="b">
        <f t="shared" si="2"/>
        <v>0</v>
      </c>
      <c r="W28" s="26" t="b">
        <f t="shared" si="2"/>
        <v>0</v>
      </c>
      <c r="X28" s="26" t="b">
        <f t="shared" si="2"/>
        <v>0</v>
      </c>
      <c r="Y28" s="27"/>
      <c r="Z28" s="32"/>
      <c r="AA28" s="31">
        <f>AC28/COUNTIF(E17:X17,"G")</f>
        <v>1</v>
      </c>
      <c r="AB28" s="27"/>
      <c r="AC28" s="27">
        <f>COUNTIF(E28:X28,"TRUE")</f>
        <v>1</v>
      </c>
    </row>
    <row r="29" spans="1:28" ht="12.75">
      <c r="A29" s="33"/>
      <c r="B29" s="33"/>
      <c r="C29" s="33"/>
      <c r="D29" s="33"/>
      <c r="E29" s="33"/>
      <c r="F29" s="33"/>
      <c r="G29" s="33"/>
      <c r="H29" s="33"/>
      <c r="I29" s="33"/>
      <c r="J29" s="33"/>
      <c r="K29" s="33"/>
      <c r="L29" s="33"/>
      <c r="M29" s="33"/>
      <c r="N29" s="33"/>
      <c r="O29" s="33"/>
      <c r="P29" s="33"/>
      <c r="Q29" s="33"/>
      <c r="R29" s="33"/>
      <c r="S29" s="33"/>
      <c r="T29" s="33"/>
      <c r="U29" s="33"/>
      <c r="V29" s="33"/>
      <c r="W29" s="33"/>
      <c r="X29" s="33"/>
      <c r="Y29" s="27"/>
      <c r="Z29" s="27">
        <f>SUM(Z18:Z23)</f>
        <v>4</v>
      </c>
      <c r="AA29" s="27"/>
      <c r="AB29" s="27"/>
    </row>
    <row r="30" spans="1:7" s="33" customFormat="1" ht="12.75">
      <c r="A30" s="35" t="s">
        <v>160</v>
      </c>
      <c r="B30" s="35"/>
      <c r="C30" s="35" t="s">
        <v>161</v>
      </c>
      <c r="D30" s="35"/>
      <c r="G30" s="35"/>
    </row>
    <row r="31" spans="1:3" s="33" customFormat="1" ht="12.75">
      <c r="A31" s="33" t="s">
        <v>25</v>
      </c>
      <c r="C31" s="33" t="s">
        <v>18</v>
      </c>
    </row>
    <row r="32" spans="1:3" s="33" customFormat="1" ht="12.75">
      <c r="A32" s="33" t="s">
        <v>18</v>
      </c>
      <c r="C32" s="33" t="s">
        <v>22</v>
      </c>
    </row>
    <row r="33" spans="1:3" s="33" customFormat="1" ht="12.75">
      <c r="A33" s="33" t="s">
        <v>19</v>
      </c>
      <c r="C33" s="33" t="s">
        <v>24</v>
      </c>
    </row>
    <row r="34" spans="1:3" s="33" customFormat="1" ht="12.75">
      <c r="A34" s="33" t="s">
        <v>23</v>
      </c>
      <c r="C34" s="33" t="s">
        <v>145</v>
      </c>
    </row>
    <row r="35" spans="1:7" s="33" customFormat="1" ht="12.75">
      <c r="A35" s="37" t="s">
        <v>40</v>
      </c>
      <c r="B35" s="37"/>
      <c r="C35" s="37" t="s">
        <v>40</v>
      </c>
      <c r="D35" s="37"/>
      <c r="G35" s="37"/>
    </row>
    <row r="36" s="33" customFormat="1" ht="12.75"/>
    <row r="37" ht="12.75"/>
    <row r="41" ht="12.75"/>
    <row r="42" ht="12.75"/>
    <row r="43" ht="12.75"/>
  </sheetData>
  <sheetProtection sheet="1" objects="1" scenarios="1"/>
  <printOptions/>
  <pageMargins left="0.75" right="0.75" top="1" bottom="1" header="0.5" footer="0.5"/>
  <pageSetup horizontalDpi="300" verticalDpi="300" orientation="landscape"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Development </dc:creator>
  <cp:keywords/>
  <dc:description/>
  <cp:lastModifiedBy>Development </cp:lastModifiedBy>
  <cp:lastPrinted>2002-03-16T16:25:56Z</cp:lastPrinted>
  <dcterms:created xsi:type="dcterms:W3CDTF">2002-01-26T14:25:25Z</dcterms:created>
  <dcterms:modified xsi:type="dcterms:W3CDTF">2002-03-17T14:24:41Z</dcterms:modified>
  <cp:category/>
  <cp:version/>
  <cp:contentType/>
  <cp:contentStatus/>
</cp:coreProperties>
</file>